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D52BAD1E-4E06-405E-8E54-58A21A1B181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Pol'!$A$1:$Y$117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116" i="12"/>
  <c r="BA10" i="12"/>
  <c r="G9" i="12"/>
  <c r="G8" i="12" s="1"/>
  <c r="I9" i="12"/>
  <c r="I8" i="12" s="1"/>
  <c r="K9" i="12"/>
  <c r="K8" i="12" s="1"/>
  <c r="M9" i="12"/>
  <c r="M8" i="12" s="1"/>
  <c r="O9" i="12"/>
  <c r="Q9" i="12"/>
  <c r="V9" i="12"/>
  <c r="G12" i="12"/>
  <c r="I12" i="12"/>
  <c r="K12" i="12"/>
  <c r="M12" i="12"/>
  <c r="O12" i="12"/>
  <c r="O8" i="12" s="1"/>
  <c r="Q12" i="12"/>
  <c r="Q8" i="12" s="1"/>
  <c r="V12" i="12"/>
  <c r="V8" i="12" s="1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G26" i="12"/>
  <c r="I26" i="12"/>
  <c r="I25" i="12" s="1"/>
  <c r="K26" i="12"/>
  <c r="K25" i="12" s="1"/>
  <c r="M26" i="12"/>
  <c r="M25" i="12" s="1"/>
  <c r="O26" i="12"/>
  <c r="O25" i="12" s="1"/>
  <c r="Q26" i="12"/>
  <c r="Q25" i="12" s="1"/>
  <c r="V26" i="12"/>
  <c r="G27" i="12"/>
  <c r="I27" i="12"/>
  <c r="K27" i="12"/>
  <c r="M27" i="12"/>
  <c r="O27" i="12"/>
  <c r="Q27" i="12"/>
  <c r="V27" i="12"/>
  <c r="V25" i="12" s="1"/>
  <c r="G29" i="12"/>
  <c r="I29" i="12"/>
  <c r="K29" i="12"/>
  <c r="M29" i="12"/>
  <c r="O29" i="12"/>
  <c r="O28" i="12" s="1"/>
  <c r="Q29" i="12"/>
  <c r="Q28" i="12" s="1"/>
  <c r="V29" i="12"/>
  <c r="V28" i="12" s="1"/>
  <c r="G30" i="12"/>
  <c r="M30" i="12" s="1"/>
  <c r="I30" i="12"/>
  <c r="I28" i="12" s="1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K28" i="12" s="1"/>
  <c r="O35" i="12"/>
  <c r="Q35" i="12"/>
  <c r="V35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G52" i="12" s="1"/>
  <c r="I53" i="12"/>
  <c r="I52" i="12" s="1"/>
  <c r="K53" i="12"/>
  <c r="K52" i="12" s="1"/>
  <c r="M53" i="12"/>
  <c r="O53" i="12"/>
  <c r="O52" i="12" s="1"/>
  <c r="Q53" i="12"/>
  <c r="V53" i="12"/>
  <c r="G55" i="12"/>
  <c r="I55" i="12"/>
  <c r="K55" i="12"/>
  <c r="M55" i="12"/>
  <c r="O55" i="12"/>
  <c r="Q55" i="12"/>
  <c r="Q52" i="12" s="1"/>
  <c r="V55" i="12"/>
  <c r="V52" i="12" s="1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I80" i="12" s="1"/>
  <c r="K81" i="12"/>
  <c r="K80" i="12" s="1"/>
  <c r="O81" i="12"/>
  <c r="Q81" i="12"/>
  <c r="V81" i="12"/>
  <c r="G82" i="12"/>
  <c r="I82" i="12"/>
  <c r="K82" i="12"/>
  <c r="M82" i="12"/>
  <c r="O82" i="12"/>
  <c r="O80" i="12" s="1"/>
  <c r="Q82" i="12"/>
  <c r="Q80" i="12" s="1"/>
  <c r="V82" i="12"/>
  <c r="V80" i="12" s="1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K99" i="12"/>
  <c r="O99" i="12"/>
  <c r="Q99" i="12"/>
  <c r="V99" i="12"/>
  <c r="G100" i="12"/>
  <c r="M100" i="12" s="1"/>
  <c r="M99" i="12" s="1"/>
  <c r="I100" i="12"/>
  <c r="I99" i="12" s="1"/>
  <c r="K100" i="12"/>
  <c r="O100" i="12"/>
  <c r="Q100" i="12"/>
  <c r="V100" i="12"/>
  <c r="G103" i="12"/>
  <c r="M103" i="12" s="1"/>
  <c r="M102" i="12" s="1"/>
  <c r="I103" i="12"/>
  <c r="K103" i="12"/>
  <c r="O103" i="12"/>
  <c r="Q103" i="12"/>
  <c r="V103" i="12"/>
  <c r="G104" i="12"/>
  <c r="G102" i="12" s="1"/>
  <c r="I104" i="12"/>
  <c r="I102" i="12" s="1"/>
  <c r="K104" i="12"/>
  <c r="K102" i="12" s="1"/>
  <c r="M104" i="12"/>
  <c r="O104" i="12"/>
  <c r="O102" i="12" s="1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Q102" i="12" s="1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V102" i="12" s="1"/>
  <c r="AE116" i="12"/>
  <c r="I20" i="1"/>
  <c r="I19" i="1"/>
  <c r="I18" i="1"/>
  <c r="I17" i="1"/>
  <c r="I16" i="1"/>
  <c r="I60" i="1"/>
  <c r="J59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E26" i="1"/>
  <c r="J55" i="1" l="1"/>
  <c r="J54" i="1"/>
  <c r="J53" i="1"/>
  <c r="A27" i="1"/>
  <c r="M80" i="12"/>
  <c r="M52" i="12"/>
  <c r="M28" i="12"/>
  <c r="G28" i="12"/>
  <c r="G99" i="12"/>
  <c r="G80" i="12"/>
  <c r="AF116" i="12"/>
  <c r="I21" i="1"/>
  <c r="J57" i="1"/>
  <c r="J58" i="1"/>
  <c r="J56" i="1"/>
  <c r="J39" i="1"/>
  <c r="J43" i="1" s="1"/>
  <c r="J42" i="1"/>
  <c r="J41" i="1"/>
  <c r="J6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</author>
  </authors>
  <commentList>
    <comment ref="S6" authorId="0" shapeId="0" xr:uid="{91112E4D-54AE-423B-BC98-4FC76D274F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9CFA4E-D17B-42E9-B80C-B8A0839535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<sst xmlns="http://schemas.openxmlformats.org/spreadsheetml/2006/main" count="909" uniqueCount="307">
  <si>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</si>
  <si>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</si>
  <si>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</si>
  <si>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</si>
  <si>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</si>
  <si>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</si>
  <si>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</si>
  <si>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</si>
  <si>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</si>
  <si>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</si>
  <si>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</si>
  <si>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</si>
  <si>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</si>
  <si>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</si>
  <si>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</si>
  <si>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</si>
  <si>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</si>
  <si>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</si>
  <si>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</si>
  <si>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</si>
  <si>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</si>
  <si>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</si>
  <si>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</si>
  <si>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</si>
  <si>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</si>
  <si>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</si>
  <si>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</si>
  <si>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</si>
  <si>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</si>
  <si>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</si>
  <si>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</si>
  <si>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</si>
  <si>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</si>
  <si>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</si>
  <si>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</si>
  <si>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</si>
  <si>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</si>
  <si>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</si>
  <si>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</si>
  <si>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</si>
  <si>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</si>
  <si>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</si>
  <si>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</si>
  <si>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</si>
  <si>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Vytápění porodnice</t>
  </si>
  <si>
    <t>Objekt:</t>
  </si>
  <si>
    <t>Rozpočet:</t>
  </si>
  <si>
    <t>0546</t>
  </si>
  <si>
    <t>Porodnice Litoměřice</t>
  </si>
  <si>
    <t>Stavba</t>
  </si>
  <si>
    <t>Stavební objekt</t>
  </si>
  <si>
    <t>Celkem za stavbu</t>
  </si>
  <si>
    <t>CZK</t>
  </si>
  <si>
    <t>#POPS</t>
  </si>
  <si>
    <t>Popis stavby: 0546 - Porodnice Litoměřice</t>
  </si>
  <si>
    <t>#POPO</t>
  </si>
  <si>
    <t>Popis objektu: 01 - Vytápění porodnice</t>
  </si>
  <si>
    <t>#POPR</t>
  </si>
  <si>
    <t>Popis rozpočtu: 01 - Vytápění porodnice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</si>
  <si>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</si>
  <si>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</si>
  <si>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</si>
  <si>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</si>
  <si>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</si>
  <si>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</si>
  <si>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</si>
  <si>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</si>
  <si>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</si>
  <si>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</si>
  <si>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</si>
  <si>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</si>
  <si>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</si>
  <si>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</si>
  <si>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</si>
  <si>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</si>
  <si>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</si>
  <si>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</si>
  <si>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</si>
  <si>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</si>
  <si>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</si>
  <si>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</si>
  <si>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</si>
  <si>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</si>
  <si>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</si>
  <si>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</si>
  <si>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</si>
  <si>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</si>
  <si>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</si>
  <si>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</si>
  <si>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</si>
  <si>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</si>
  <si>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</si>
  <si>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</si>
  <si>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</si>
  <si>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</si>
  <si>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</si>
  <si>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</si>
  <si>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</si>
  <si>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</si>
  <si>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</si>
  <si>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</si>
  <si>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</si>
  <si>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</si>
  <si>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</si>
  <si>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</si>
  <si>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</si>
  <si>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713552111R00</t>
  </si>
  <si>
    <t>Protipožární kabelové přepážky Protipožární trubní ucpávky EI 120, do D 25 mm, stěna</t>
  </si>
  <si>
    <t>kus</t>
  </si>
  <si>
    <t>800-713</t>
  </si>
  <si>
    <t>RTS 24/ I</t>
  </si>
  <si>
    <t>RTS 23/ II</t>
  </si>
  <si>
    <t>Práce</t>
  </si>
  <si>
    <t>Běžná</t>
  </si>
  <si>
    <t>POL1_</t>
  </si>
  <si>
    <t>Otvor se utěsní minerální vlnou. Prostup i potrubí před a za prostupem je natřeno protipožární stěrkou. Cena obsahuje dodávku minerální vlny a pořární stěrky.</t>
  </si>
  <si>
    <t>POP</t>
  </si>
  <si>
    <t>Včetně pomocného lešení o výšce podlahy do 1900 mm a pro zatížení do 1,5 kPa.</t>
  </si>
  <si>
    <t>722181212RT5</t>
  </si>
  <si>
    <t>Izolace vodovodního potrubí návleková z trubic z pěnového polyetylenu, tloušťka stěny 9 mm, d 15 mm</t>
  </si>
  <si>
    <t>m</t>
  </si>
  <si>
    <t>800-721</t>
  </si>
  <si>
    <t>V položce je kalkulována dodávka izolační trubice, spon a lepicí pásky.</t>
  </si>
  <si>
    <t>722181213RT6</t>
  </si>
  <si>
    <t>Izolace vodovodního potrubí návleková z trubic z pěnového polyetylenu, tloušťka stěny 13 mm, d 18 mm</t>
  </si>
  <si>
    <t>722181213RT7</t>
  </si>
  <si>
    <t>Izolace vodovodního potrubí návleková z trubic z pěnového polyetylenu, tloušťka stěny 13 mm, d 22 mm</t>
  </si>
  <si>
    <t>722181214RT9</t>
  </si>
  <si>
    <t>Izolace vodovodního potrubí návleková z trubic z pěnového polyetylenu, tloušťka stěny 20 mm, d 28 mm</t>
  </si>
  <si>
    <t>24633211R</t>
  </si>
  <si>
    <t>tmel akrylátový; těsnicí, požární; š. spáry od 5 mm; pro interiér; expandující; barva šedá; přilnavost k materiálům beton, omítky, sádrokarton, zdivo; přetíratelný</t>
  </si>
  <si>
    <t>SPCM</t>
  </si>
  <si>
    <t>Specifikace</t>
  </si>
  <si>
    <t>POL3_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</si>
  <si>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</si>
  <si>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</si>
  <si>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631433102R</t>
  </si>
  <si>
    <t>pouzdro potrubní minerální vlákno; povrchová úprava Al fólie; vnitřní průměr 28,0 mm; tl. izolace 25,0 mm; provozní teplota  do 200 °C; tepelná vodivost (10°C) 0,0330 W/mK; tepelná vodivost (40°C) 0,037 W/mK; tepelná vodivost (50°C) 0,039 W/mK</t>
  </si>
  <si>
    <t>998713101R00</t>
  </si>
  <si>
    <t>Přesun hmot pro izolace tepelné v objektech výšky do 6 m</t>
  </si>
  <si>
    <t>t</t>
  </si>
  <si>
    <t>Přesun hmot</t>
  </si>
  <si>
    <t>POL7_</t>
  </si>
  <si>
    <t>50 m vodorovně</t>
  </si>
  <si>
    <t>SPI</t>
  </si>
  <si>
    <t>732423522T00</t>
  </si>
  <si>
    <t>Čerpadlo oběhové Grundfos ALPHA2 25-40</t>
  </si>
  <si>
    <t>soubor</t>
  </si>
  <si>
    <t>Vlastní</t>
  </si>
  <si>
    <t>VRN</t>
  </si>
  <si>
    <t>998732101R00</t>
  </si>
  <si>
    <t>Přesun hmot pro strojovny v objektech výšky do 6 m</t>
  </si>
  <si>
    <t>800-731</t>
  </si>
  <si>
    <t>733113113R00</t>
  </si>
  <si>
    <t>Potrubí z trubek závitových příplatek k ceně za zhotovení přípojky z ocelových trubek závitových,  ,  , DN 15</t>
  </si>
  <si>
    <t>RTS 23/ I</t>
  </si>
  <si>
    <t>733113114R00</t>
  </si>
  <si>
    <t>Potrubí z trubek závitových příplatek k ceně za zhotovení přípojky z ocelových trubek závitových,  ,  , DN 20</t>
  </si>
  <si>
    <t>733113115R00</t>
  </si>
  <si>
    <t>Potrubí z trubek závitových příplatek k ceně za zhotovení přípojky z ocelových trubek závitových,  ,  , DN 25</t>
  </si>
  <si>
    <t>733110806R00</t>
  </si>
  <si>
    <t>Demontáž potrubí z ocelových trubek závitových přes 15 do DN 32</t>
  </si>
  <si>
    <t>733110808R00</t>
  </si>
  <si>
    <t>Demontáž potrubí z ocelových trubek závitových přes 32 do DN 50</t>
  </si>
  <si>
    <t>733162124T00</t>
  </si>
  <si>
    <t>Pancéřová hadice DN25 2x vnitřní závit 0,5m</t>
  </si>
  <si>
    <t xml:space="preserve">ks    </t>
  </si>
  <si>
    <t>733162133T00</t>
  </si>
  <si>
    <t>Pancéřová hadice plnoprůtoková DN 20 , dl. 500mm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</si>
  <si>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</si>
  <si>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</si>
  <si>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</si>
  <si>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</si>
  <si>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</si>
  <si>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</si>
  <si>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</si>
  <si>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</si>
  <si>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</si>
  <si>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733191924R00</t>
  </si>
  <si>
    <t>Opravy rozvodu potrubí z ocelových trubek závitových normálních i zesílených  navaření odbočky na dosavadní potrubí, DN 20</t>
  </si>
  <si>
    <t>733191925R00</t>
  </si>
  <si>
    <t>Opravy rozvodu potrubí z ocelových trubek závitových normálních i zesílených  navaření odbočky na dosavadní potrubí, DN 25</t>
  </si>
  <si>
    <t>733191926R00</t>
  </si>
  <si>
    <t>Opravy rozvodu potrubí z ocelových trubek závitových normálních i zesílených  navaření odbočky na dosavadní potrubí, DN 32</t>
  </si>
  <si>
    <t>998733101R00</t>
  </si>
  <si>
    <t>Přesun hmot pro rozvody potrubí v objektech výšky do 6 m</t>
  </si>
  <si>
    <t>734191752T00</t>
  </si>
  <si>
    <t/>
  </si>
  <si>
    <t>Ventil regulační vyvažovací DN 25, kvs=8,43m3/h, PN25, s vypouštěním</t>
  </si>
  <si>
    <t>734423131T00</t>
  </si>
  <si>
    <t>Tlakoměr 0- 350kPa</t>
  </si>
  <si>
    <t>734191750T00</t>
  </si>
  <si>
    <t>Ventily regulační vyvažovací DN20, závitový, D+M</t>
  </si>
  <si>
    <t>Ventil regulační vyvažovací DN 20, kvs=5,39 m3/h, PN25, s vypouštěním</t>
  </si>
  <si>
    <t>7341917701T00</t>
  </si>
  <si>
    <t>TA-HYDRONICS CV 316 RGA, DN15, Kvs=1,6m3/h</t>
  </si>
  <si>
    <t>7341917702T00</t>
  </si>
  <si>
    <t>TA-HYDRONICS CV 316 RGA, DN15, Kvs=2,5m3/h</t>
  </si>
  <si>
    <t>7341917703T00</t>
  </si>
  <si>
    <t>TA-HYDRONICS CV 316 RGA, DN25, Kvs=4,0m3/h</t>
  </si>
  <si>
    <t>7341917704T00</t>
  </si>
  <si>
    <t>TA-HYDRONICS CV 316 RGA, DN20, Kvs=5,0m3/h</t>
  </si>
  <si>
    <t>734215133R00</t>
  </si>
  <si>
    <t>Ventil automatický, odvzdušňovací, mosazný, PN 14, DN 15,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</si>
  <si>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</si>
  <si>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</si>
  <si>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</si>
  <si>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</si>
  <si>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</si>
  <si>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</si>
  <si>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</si>
  <si>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</si>
  <si>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734261300T00</t>
  </si>
  <si>
    <t>Šroubení  uzavírací k čerpadlu 1"</t>
  </si>
  <si>
    <t>734261302T00</t>
  </si>
  <si>
    <t>Šroubení  uzavírací k čerpadlu 5/4"</t>
  </si>
  <si>
    <t>734266422R00</t>
  </si>
  <si>
    <t>Šroubení pro radiátory typu VK dvoutrubkový systém s vypouštěním, přímé, bronzové, DN EK 20x15, PN 10, včetně dodávky materiálu</t>
  </si>
  <si>
    <t>734266446R00</t>
  </si>
  <si>
    <t>Šroubení pro radiátory typu VK dvoutrubkový systém s integrovaným termostatickým ventilem, rohové, bronzové, DN EK 20x15, PN 10, včetně dodávky materiálu</t>
  </si>
  <si>
    <t>734291975T00</t>
  </si>
  <si>
    <t>Pojistka proti zcizení termostatické hlavice</t>
  </si>
  <si>
    <t>734293312R00</t>
  </si>
  <si>
    <t>Kohout kulový, napouštěcí a vypouštěcí, mosazný, DN 15, PN 10, včetně dodávky materiálu</t>
  </si>
  <si>
    <t>734295212R00</t>
  </si>
  <si>
    <t>Filtr mosazný, DN 20, PN 20, vnitřní-vnitřní závit, včetně dodávky materiálu</t>
  </si>
  <si>
    <t>734295213R00</t>
  </si>
  <si>
    <t>Filtr mosazný, DN 25, PN 20, vnitřní-vnitřní závit, včetně dodávky materiálu</t>
  </si>
  <si>
    <t>734417053T00</t>
  </si>
  <si>
    <t>Mosazná jímka 85mm</t>
  </si>
  <si>
    <t>734494213R00</t>
  </si>
  <si>
    <t>Návarek s trubkovým závitem G 1/2", včetně dodávky materiálu</t>
  </si>
  <si>
    <t>734890824T00</t>
  </si>
  <si>
    <t>Servopohon ARA 24V 639 - 6NM, D+M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</si>
  <si>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</si>
  <si>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</si>
  <si>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998734101R00</t>
  </si>
  <si>
    <t>Přesun hmot pro armatury v objektech výšky do 6 m</t>
  </si>
  <si>
    <t>735158319T00</t>
  </si>
  <si>
    <t>Otopná tělesa panel.Radik Clean 10-700-600 -60, D+M</t>
  </si>
  <si>
    <t>735158321T00</t>
  </si>
  <si>
    <t>Otopná tělesa panel.Radik Clean 10-700-400 -60, D+M</t>
  </si>
  <si>
    <t>735158384T00</t>
  </si>
  <si>
    <t>Otopná tělesa panel.Radik Clean 20-700-400 VK</t>
  </si>
  <si>
    <t>735158385T00</t>
  </si>
  <si>
    <t>Otopná tělesa panel.Radik Clean 20-700-500 VK, D+M</t>
  </si>
  <si>
    <t>735158386T00</t>
  </si>
  <si>
    <t>Otopná tělesa panel.Radik Clean 20-700-900 VK, D+M</t>
  </si>
  <si>
    <t>735158387T00</t>
  </si>
  <si>
    <t>Otopná tělesa panel.Radik Clean 20-700-1000 VK, D+M</t>
  </si>
  <si>
    <t>735158400T00</t>
  </si>
  <si>
    <t>Otopná tělesa panel.Radik Clean 20-700-1200 VK</t>
  </si>
  <si>
    <t>Kalkul</t>
  </si>
  <si>
    <t>735158401T00</t>
  </si>
  <si>
    <t>Otopná tělesa panel.Radik Clean 20-700-1400 VK</t>
  </si>
  <si>
    <t>735158404T00</t>
  </si>
  <si>
    <t>Otopná tělesa panel.Radik Clean 20-700-110-60</t>
  </si>
  <si>
    <t>735158405T00</t>
  </si>
  <si>
    <t>Otopná tělesa panel.Radik Clean 20-700-1600 VK</t>
  </si>
  <si>
    <t>735158474T00</t>
  </si>
  <si>
    <t>Otopná tělesa panel.Radik Clean 30-700-1400 VK, D+M</t>
  </si>
  <si>
    <t>735158475T00</t>
  </si>
  <si>
    <t>Otopná tělesa panel.Radik Clean 30-700-1600 VK, D+M</t>
  </si>
  <si>
    <t>735158476T00</t>
  </si>
  <si>
    <t>Otopná tělesa panel.Radik Clean 30-700-1200 VK, D+M</t>
  </si>
  <si>
    <t>735141620RT3</t>
  </si>
  <si>
    <t xml:space="preserve">Otopné těleso designové se svisle orientovanými profily počet stěn 2, počet přídavných přestupných ploch 0, výška 2000 mm, délka 662 mm, připojení boční, shora dolů,  </t>
  </si>
  <si>
    <t>54132066R</t>
  </si>
  <si>
    <t>těleso otopné trubkové el. přímotopné jmen. tep. výkon 400 W; v = 1 220 mm; l = 600 mm</t>
  </si>
  <si>
    <t>55137306.AR</t>
  </si>
  <si>
    <t>hlavice termostatická teplota prostoru 6 až 28 °C; ovládání ruční; provedení kapalinová</t>
  </si>
  <si>
    <t>998735101R00</t>
  </si>
  <si>
    <t>Přesun hmot pro otopná tělesa v objektech výšky do 6 m</t>
  </si>
  <si>
    <t>767101101T00</t>
  </si>
  <si>
    <t>objímky potrubí, konzoly, závěsy, nosníky,závitové tyče</t>
  </si>
  <si>
    <t>kompl</t>
  </si>
  <si>
    <t>Indiv</t>
  </si>
  <si>
    <t>Veškeré uchycení pro provedení montáže rozvodů vody a kanalizace.</t>
  </si>
  <si>
    <t>933T00</t>
  </si>
  <si>
    <t>Proplach systému ÚT</t>
  </si>
  <si>
    <t xml:space="preserve">hod   </t>
  </si>
  <si>
    <t>HZS</t>
  </si>
  <si>
    <t>POL10_</t>
  </si>
  <si>
    <t>801T00</t>
  </si>
  <si>
    <t>Spolupráce s jinou profesí</t>
  </si>
  <si>
    <t>802T00</t>
  </si>
  <si>
    <t>PD skutečného provedení</t>
  </si>
  <si>
    <t>914T00</t>
  </si>
  <si>
    <t>Zkouška těsnosti vytápění</t>
  </si>
  <si>
    <t>916T00</t>
  </si>
  <si>
    <t>Topná zkouška</t>
  </si>
  <si>
    <t>922T00</t>
  </si>
  <si>
    <t>Vyregulování systému vytápění</t>
  </si>
  <si>
    <t>930T00</t>
  </si>
  <si>
    <t>Vypuštění systému</t>
  </si>
  <si>
    <t>931T00</t>
  </si>
  <si>
    <t xml:space="preserve">Napuštění topného systému upravenou vodou </t>
  </si>
  <si>
    <t>951T00</t>
  </si>
  <si>
    <t>Zapravení otvorů, drážek</t>
  </si>
  <si>
    <t>955T00</t>
  </si>
  <si>
    <t>Sekání</t>
  </si>
  <si>
    <t>960T00</t>
  </si>
  <si>
    <t>Likvidace odpadu - kontejner vč. odvozu na skládku a uhrazení poplatku za uložení odpadu</t>
  </si>
  <si>
    <t>9630T00</t>
  </si>
  <si>
    <t>Třídění odpadu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</si>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</sst>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3W0mn9ACfEWDkArLIpykLt9skXdp9ifldWvR0GZGzJojyLBcEpy8FYUaNqUq7K6CMS12ydsGJauSsxcDs0Hkqg==" saltValue="3v+irrsbGqL4Eo5uU2BJn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1785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997324.79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">
      <c r="A19" s="199" t="s">
        <v>75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">
      <c r="A20" s="199" t="s">
        <v>76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997324.79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997324.78999999992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v>209438.21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997324.78999999992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78.999999992083758</v>
      </c>
      <c r="B28" s="168" t="s">
        <v>23</v>
      </c>
      <c r="C28" s="169"/>
      <c r="D28" s="169"/>
      <c r="E28" s="170"/>
      <c r="F28" s="171"/>
      <c r="G28" s="172">
        <f>A27</f>
        <v>997324.78999999992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5"/>
      <c r="D29" s="175"/>
      <c r="E29" s="175"/>
      <c r="F29" s="176"/>
      <c r="G29" s="172">
        <f>ZakladDPHSni+DPHSni+ZakladDPHZakl+DPHZakl+Zaokrouhleni</f>
        <v>1206763</v>
      </c>
      <c r="H29" s="172"/>
      <c r="I29" s="172"/>
      <c r="J29" s="177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49</v>
      </c>
      <c r="C39" s="148"/>
      <c r="D39" s="148"/>
      <c r="E39" s="148"/>
      <c r="F39" s="149">
        <f>'01 01 Pol'!AE116</f>
        <v>0</v>
      </c>
      <c r="G39" s="150">
        <f>'01 01 Pol'!AF116</f>
        <v>997324.78999999992</v>
      </c>
      <c r="H39" s="151"/>
      <c r="I39" s="152">
        <f>F39+G39+H39</f>
        <v>997324.78999999992</v>
      </c>
      <c r="J39" s="153">
        <f>IF(_xlfn.SINGLE(CenaCelkemVypocet)=0,"",I39/_xlfn.SINGLE(CenaCelkemVypocet)*100)</f>
        <v>100</v>
      </c>
    </row>
    <row r="40" spans="1:10" ht="25.5" hidden="1" customHeight="1" x14ac:dyDescent="0.2">
      <c r="A40" s="136">
        <v>2</v>
      </c>
      <c r="B40" s="154"/>
      <c r="C40" s="155" t="s">
        <v>50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44</v>
      </c>
      <c r="D41" s="155"/>
      <c r="E41" s="155"/>
      <c r="F41" s="156">
        <f>'01 01 Pol'!AE116</f>
        <v>0</v>
      </c>
      <c r="G41" s="157">
        <f>'01 01 Pol'!AF116</f>
        <v>997324.78999999992</v>
      </c>
      <c r="H41" s="157"/>
      <c r="I41" s="158">
        <f>F41+G41+H41</f>
        <v>997324.78999999992</v>
      </c>
      <c r="J41" s="159">
        <f>IF(_xlfn.SINGLE(CenaCelkemVypocet)=0,"",I41/_xlfn.SINGLE(CenaCelkemVypocet)*100)</f>
        <v>100</v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Pol'!AE116</f>
        <v>0</v>
      </c>
      <c r="G42" s="151">
        <f>'01 01 Pol'!AF116</f>
        <v>997324.78999999992</v>
      </c>
      <c r="H42" s="151"/>
      <c r="I42" s="152">
        <f>F42+G42+H42</f>
        <v>997324.78999999992</v>
      </c>
      <c r="J42" s="153">
        <f>IF(_xlfn.SINGLE(CenaCelkemVypocet)=0,"",I42/_xlfn.SINGLE(CenaCelkemVypocet)*100)</f>
        <v>100</v>
      </c>
    </row>
    <row r="43" spans="1:10" ht="25.5" hidden="1" customHeight="1" x14ac:dyDescent="0.2">
      <c r="A43" s="136"/>
      <c r="B43" s="162" t="s">
        <v>51</v>
      </c>
      <c r="C43" s="163"/>
      <c r="D43" s="163"/>
      <c r="E43" s="163"/>
      <c r="F43" s="164">
        <f>SUMIF(A39:A42,"=1",F39:F42)</f>
        <v>0</v>
      </c>
      <c r="G43" s="165">
        <f>SUMIF(A39:A42,"=1",G39:G42)</f>
        <v>997324.78999999992</v>
      </c>
      <c r="H43" s="165">
        <f>SUMIF(A39:A42,"=1",H39:H42)</f>
        <v>0</v>
      </c>
      <c r="I43" s="166">
        <f>SUMIF(A39:A42,"=1",I39:I42)</f>
        <v>997324.78999999992</v>
      </c>
      <c r="J43" s="167">
        <f>SUMIF(A39:A42,"=1",J39:J42)</f>
        <v>100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78" t="s">
        <v>59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60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61</v>
      </c>
      <c r="C53" s="187" t="s">
        <v>62</v>
      </c>
      <c r="D53" s="188"/>
      <c r="E53" s="188"/>
      <c r="F53" s="197" t="s">
        <v>25</v>
      </c>
      <c r="G53" s="189"/>
      <c r="H53" s="189"/>
      <c r="I53" s="189">
        <f>'01 01 Pol'!G8</f>
        <v>60032.119999999995</v>
      </c>
      <c r="J53" s="194">
        <f>IF(I60=0,"",I53/I60*100)</f>
        <v>6.0193149314978918</v>
      </c>
    </row>
    <row r="54" spans="1:10" ht="36.75" customHeight="1" x14ac:dyDescent="0.2">
      <c r="A54" s="181"/>
      <c r="B54" s="186" t="s">
        <v>63</v>
      </c>
      <c r="C54" s="187" t="s">
        <v>64</v>
      </c>
      <c r="D54" s="188"/>
      <c r="E54" s="188"/>
      <c r="F54" s="197" t="s">
        <v>25</v>
      </c>
      <c r="G54" s="189"/>
      <c r="H54" s="189"/>
      <c r="I54" s="189">
        <f>'01 01 Pol'!G25</f>
        <v>19421.61</v>
      </c>
      <c r="J54" s="194">
        <f>IF(I60=0,"",I54/I60*100)</f>
        <v>1.9473706253706979</v>
      </c>
    </row>
    <row r="55" spans="1:10" ht="36.75" customHeight="1" x14ac:dyDescent="0.2">
      <c r="A55" s="181"/>
      <c r="B55" s="186" t="s">
        <v>65</v>
      </c>
      <c r="C55" s="187" t="s">
        <v>66</v>
      </c>
      <c r="D55" s="188"/>
      <c r="E55" s="188"/>
      <c r="F55" s="197" t="s">
        <v>25</v>
      </c>
      <c r="G55" s="189"/>
      <c r="H55" s="189"/>
      <c r="I55" s="189">
        <f>'01 01 Pol'!G28</f>
        <v>356055.20999999996</v>
      </c>
      <c r="J55" s="194">
        <f>IF(I60=0,"",I55/I60*100)</f>
        <v>35.701028749119928</v>
      </c>
    </row>
    <row r="56" spans="1:10" ht="36.75" customHeight="1" x14ac:dyDescent="0.2">
      <c r="A56" s="181"/>
      <c r="B56" s="186" t="s">
        <v>67</v>
      </c>
      <c r="C56" s="187" t="s">
        <v>68</v>
      </c>
      <c r="D56" s="188"/>
      <c r="E56" s="188"/>
      <c r="F56" s="197" t="s">
        <v>25</v>
      </c>
      <c r="G56" s="189"/>
      <c r="H56" s="189"/>
      <c r="I56" s="189">
        <f>'01 01 Pol'!G52</f>
        <v>144843.53</v>
      </c>
      <c r="J56" s="194">
        <f>IF(I60=0,"",I56/I60*100)</f>
        <v>14.523205624919841</v>
      </c>
    </row>
    <row r="57" spans="1:10" ht="36.75" customHeight="1" x14ac:dyDescent="0.2">
      <c r="A57" s="181"/>
      <c r="B57" s="186" t="s">
        <v>69</v>
      </c>
      <c r="C57" s="187" t="s">
        <v>70</v>
      </c>
      <c r="D57" s="188"/>
      <c r="E57" s="188"/>
      <c r="F57" s="197" t="s">
        <v>25</v>
      </c>
      <c r="G57" s="189"/>
      <c r="H57" s="189"/>
      <c r="I57" s="189">
        <f>'01 01 Pol'!G80</f>
        <v>271772.32</v>
      </c>
      <c r="J57" s="194">
        <f>IF(I60=0,"",I57/I60*100)</f>
        <v>27.250131825159983</v>
      </c>
    </row>
    <row r="58" spans="1:10" ht="36.75" customHeight="1" x14ac:dyDescent="0.2">
      <c r="A58" s="181"/>
      <c r="B58" s="186" t="s">
        <v>71</v>
      </c>
      <c r="C58" s="187" t="s">
        <v>72</v>
      </c>
      <c r="D58" s="188"/>
      <c r="E58" s="188"/>
      <c r="F58" s="197" t="s">
        <v>25</v>
      </c>
      <c r="G58" s="189"/>
      <c r="H58" s="189"/>
      <c r="I58" s="189">
        <f>'01 01 Pol'!G99</f>
        <v>25000</v>
      </c>
      <c r="J58" s="194">
        <f>IF(I60=0,"",I58/I60*100)</f>
        <v>2.5067059648642647</v>
      </c>
    </row>
    <row r="59" spans="1:10" ht="36.75" customHeight="1" x14ac:dyDescent="0.2">
      <c r="A59" s="181"/>
      <c r="B59" s="186" t="s">
        <v>73</v>
      </c>
      <c r="C59" s="187" t="s">
        <v>74</v>
      </c>
      <c r="D59" s="188"/>
      <c r="E59" s="188"/>
      <c r="F59" s="197" t="s">
        <v>25</v>
      </c>
      <c r="G59" s="189"/>
      <c r="H59" s="189"/>
      <c r="I59" s="189">
        <f>'01 01 Pol'!G102</f>
        <v>120200</v>
      </c>
      <c r="J59" s="194">
        <f>IF(I60=0,"",I59/I60*100)</f>
        <v>12.052242279067384</v>
      </c>
    </row>
    <row r="60" spans="1:10" ht="25.5" customHeight="1" x14ac:dyDescent="0.2">
      <c r="A60" s="182"/>
      <c r="B60" s="190" t="s">
        <v>1</v>
      </c>
      <c r="C60" s="191"/>
      <c r="D60" s="192"/>
      <c r="E60" s="192"/>
      <c r="F60" s="198"/>
      <c r="G60" s="193"/>
      <c r="H60" s="193"/>
      <c r="I60" s="193">
        <f>SUM(I53:I59)</f>
        <v>997324.79</v>
      </c>
      <c r="J60" s="195">
        <f>SUM(J53:J59)</f>
        <v>99.999999999999986</v>
      </c>
    </row>
    <row r="61" spans="1:10" x14ac:dyDescent="0.2">
      <c r="F61" s="135"/>
      <c r="G61" s="135"/>
      <c r="H61" s="135"/>
      <c r="I61" s="135"/>
      <c r="J61" s="196"/>
    </row>
    <row r="62" spans="1:10" x14ac:dyDescent="0.2">
      <c r="F62" s="135"/>
      <c r="G62" s="135"/>
      <c r="H62" s="135"/>
      <c r="I62" s="135"/>
      <c r="J62" s="196"/>
    </row>
    <row r="63" spans="1:10" x14ac:dyDescent="0.2">
      <c r="F63" s="135"/>
      <c r="G63" s="135"/>
      <c r="H63" s="135"/>
      <c r="I63" s="135"/>
      <c r="J63" s="196"/>
    </row>
  </sheetData>
  <sheetProtection algorithmName="SHA-512" hashValue="qtMMG48IACnIEQmOd7BNk9DiTqLoLCZac+rimetFDlYunqkM+UPeJypXeQ/0O3KtIiCMLqTaj12W60Vz2I3S7w==" saltValue="AB8iYzra32T9B3PH77318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uBE/XH9bvs3Gw4oCEeSO7SAVZw/tmpzRFs9eyStJHPiWwAUhamgPY2ZaltC3nxd52/eCJm/ZeA5rGIR9MyKHQ==" saltValue="LkHjIqOq/+l+9UutP/uK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B94B7-1689-42DE-9CE4-E339FD91FB01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77</v>
      </c>
      <c r="B1" s="200"/>
      <c r="C1" s="200"/>
      <c r="D1" s="200"/>
      <c r="E1" s="200"/>
      <c r="F1" s="200"/>
      <c r="G1" s="200"/>
      <c r="AG1" t="s">
        <v>78</v>
      </c>
    </row>
    <row r="2" spans="1:60" ht="24.95" customHeight="1" x14ac:dyDescent="0.2">
      <c r="A2" s="201" t="s">
        <v>7</v>
      </c>
      <c r="B2" s="49" t="s">
        <v>47</v>
      </c>
      <c r="C2" s="204" t="s">
        <v>48</v>
      </c>
      <c r="D2" s="202"/>
      <c r="E2" s="202"/>
      <c r="F2" s="202"/>
      <c r="G2" s="203"/>
      <c r="AG2" t="s">
        <v>79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79" t="s">
        <v>79</v>
      </c>
      <c r="AG3" t="s">
        <v>80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81</v>
      </c>
    </row>
    <row r="5" spans="1:60" x14ac:dyDescent="0.2">
      <c r="D5" s="10"/>
    </row>
    <row r="6" spans="1:60" ht="38.25" x14ac:dyDescent="0.2">
      <c r="A6" s="211" t="s">
        <v>82</v>
      </c>
      <c r="B6" s="213" t="s">
        <v>83</v>
      </c>
      <c r="C6" s="213" t="s">
        <v>84</v>
      </c>
      <c r="D6" s="212" t="s">
        <v>85</v>
      </c>
      <c r="E6" s="211" t="s">
        <v>86</v>
      </c>
      <c r="F6" s="210" t="s">
        <v>87</v>
      </c>
      <c r="G6" s="211" t="s">
        <v>29</v>
      </c>
      <c r="H6" s="214" t="s">
        <v>30</v>
      </c>
      <c r="I6" s="214" t="s">
        <v>88</v>
      </c>
      <c r="J6" s="214" t="s">
        <v>31</v>
      </c>
      <c r="K6" s="214" t="s">
        <v>89</v>
      </c>
      <c r="L6" s="214" t="s">
        <v>90</v>
      </c>
      <c r="M6" s="214" t="s">
        <v>91</v>
      </c>
      <c r="N6" s="214" t="s">
        <v>92</v>
      </c>
      <c r="O6" s="214" t="s">
        <v>93</v>
      </c>
      <c r="P6" s="214" t="s">
        <v>94</v>
      </c>
      <c r="Q6" s="214" t="s">
        <v>95</v>
      </c>
      <c r="R6" s="214" t="s">
        <v>96</v>
      </c>
      <c r="S6" s="214" t="s">
        <v>97</v>
      </c>
      <c r="T6" s="214" t="s">
        <v>98</v>
      </c>
      <c r="U6" s="214" t="s">
        <v>99</v>
      </c>
      <c r="V6" s="214" t="s">
        <v>100</v>
      </c>
      <c r="W6" s="214" t="s">
        <v>101</v>
      </c>
      <c r="X6" s="214" t="s">
        <v>102</v>
      </c>
      <c r="Y6" s="214" t="s">
        <v>103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7" t="s">
        <v>104</v>
      </c>
      <c r="B8" s="228" t="s">
        <v>61</v>
      </c>
      <c r="C8" s="252" t="s">
        <v>62</v>
      </c>
      <c r="D8" s="229"/>
      <c r="E8" s="230"/>
      <c r="F8" s="231"/>
      <c r="G8" s="231">
        <f>SUMIF(AG9:AG24,"&lt;&gt;NOR",G9:G24)</f>
        <v>60032.119999999995</v>
      </c>
      <c r="H8" s="231"/>
      <c r="I8" s="231">
        <f>SUM(I9:I24)</f>
        <v>21737.46</v>
      </c>
      <c r="J8" s="231"/>
      <c r="K8" s="231">
        <f>SUM(K9:K24)</f>
        <v>38294.659999999996</v>
      </c>
      <c r="L8" s="231"/>
      <c r="M8" s="231">
        <f>SUM(M9:M24)</f>
        <v>72638.8652</v>
      </c>
      <c r="N8" s="230"/>
      <c r="O8" s="230">
        <f>SUM(O9:O24)</f>
        <v>0.04</v>
      </c>
      <c r="P8" s="230"/>
      <c r="Q8" s="230">
        <f>SUM(Q9:Q24)</f>
        <v>0</v>
      </c>
      <c r="R8" s="231"/>
      <c r="S8" s="231"/>
      <c r="T8" s="232"/>
      <c r="U8" s="226"/>
      <c r="V8" s="226">
        <f>SUM(V9:V24)</f>
        <v>71.52000000000001</v>
      </c>
      <c r="W8" s="226"/>
      <c r="X8" s="226"/>
      <c r="Y8" s="226"/>
      <c r="AG8" t="s">
        <v>105</v>
      </c>
    </row>
    <row r="9" spans="1:60" outlineLevel="1" x14ac:dyDescent="0.2">
      <c r="A9" s="234">
        <v>1</v>
      </c>
      <c r="B9" s="235" t="s">
        <v>106</v>
      </c>
      <c r="C9" s="253" t="s">
        <v>107</v>
      </c>
      <c r="D9" s="236" t="s">
        <v>108</v>
      </c>
      <c r="E9" s="237">
        <v>34</v>
      </c>
      <c r="F9" s="238">
        <v>611</v>
      </c>
      <c r="G9" s="239">
        <f>ROUND(E9*F9,2)</f>
        <v>20774</v>
      </c>
      <c r="H9" s="238">
        <v>112.37</v>
      </c>
      <c r="I9" s="239">
        <f>ROUND(E9*H9,2)</f>
        <v>3820.58</v>
      </c>
      <c r="J9" s="238">
        <v>498.63</v>
      </c>
      <c r="K9" s="239">
        <f>ROUND(E9*J9,2)</f>
        <v>16953.419999999998</v>
      </c>
      <c r="L9" s="239">
        <v>21</v>
      </c>
      <c r="M9" s="239">
        <f>G9*(1+L9/100)</f>
        <v>25136.54</v>
      </c>
      <c r="N9" s="237">
        <v>6.8000000000000005E-4</v>
      </c>
      <c r="O9" s="237">
        <f>ROUND(E9*N9,2)</f>
        <v>0.02</v>
      </c>
      <c r="P9" s="237">
        <v>0</v>
      </c>
      <c r="Q9" s="237">
        <f>ROUND(E9*P9,2)</f>
        <v>0</v>
      </c>
      <c r="R9" s="239" t="s">
        <v>109</v>
      </c>
      <c r="S9" s="239" t="s">
        <v>110</v>
      </c>
      <c r="T9" s="240" t="s">
        <v>111</v>
      </c>
      <c r="U9" s="225">
        <v>0.89</v>
      </c>
      <c r="V9" s="225">
        <f>ROUND(E9*U9,2)</f>
        <v>30.26</v>
      </c>
      <c r="W9" s="225"/>
      <c r="X9" s="225" t="s">
        <v>112</v>
      </c>
      <c r="Y9" s="225" t="s">
        <v>113</v>
      </c>
      <c r="Z9" s="215"/>
      <c r="AA9" s="215"/>
      <c r="AB9" s="215"/>
      <c r="AC9" s="215"/>
      <c r="AD9" s="215"/>
      <c r="AE9" s="215"/>
      <c r="AF9" s="215"/>
      <c r="AG9" s="215" t="s">
        <v>114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2" x14ac:dyDescent="0.2">
      <c r="A10" s="222"/>
      <c r="B10" s="223"/>
      <c r="C10" s="254" t="s">
        <v>115</v>
      </c>
      <c r="D10" s="242"/>
      <c r="E10" s="242"/>
      <c r="F10" s="242"/>
      <c r="G10" s="242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116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41" t="str">
        <f>C10</f>
        <v>Otvor se utěsní minerální vlnou. Prostup i potrubí před a za prostupem je natřeno protipožární stěrkou. Cena obsahuje dodávku minerální vlny a pořární stěrky.</v>
      </c>
      <c r="BB10" s="215"/>
      <c r="BC10" s="215"/>
      <c r="BD10" s="215"/>
      <c r="BE10" s="215"/>
      <c r="BF10" s="215"/>
      <c r="BG10" s="215"/>
      <c r="BH10" s="215"/>
    </row>
    <row r="11" spans="1:60" outlineLevel="3" x14ac:dyDescent="0.2">
      <c r="A11" s="222"/>
      <c r="B11" s="223"/>
      <c r="C11" s="255" t="s">
        <v>117</v>
      </c>
      <c r="D11" s="243"/>
      <c r="E11" s="243"/>
      <c r="F11" s="243"/>
      <c r="G11" s="243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116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4">
        <v>2</v>
      </c>
      <c r="B12" s="235" t="s">
        <v>118</v>
      </c>
      <c r="C12" s="253" t="s">
        <v>119</v>
      </c>
      <c r="D12" s="236" t="s">
        <v>120</v>
      </c>
      <c r="E12" s="237">
        <v>70</v>
      </c>
      <c r="F12" s="238">
        <v>88.6</v>
      </c>
      <c r="G12" s="239">
        <f>ROUND(E12*F12,2)</f>
        <v>6202</v>
      </c>
      <c r="H12" s="238">
        <v>18.82</v>
      </c>
      <c r="I12" s="239">
        <f>ROUND(E12*H12,2)</f>
        <v>1317.4</v>
      </c>
      <c r="J12" s="238">
        <v>69.78</v>
      </c>
      <c r="K12" s="239">
        <f>ROUND(E12*J12,2)</f>
        <v>4884.6000000000004</v>
      </c>
      <c r="L12" s="239">
        <v>21</v>
      </c>
      <c r="M12" s="239">
        <f>G12*(1+L12/100)</f>
        <v>7504.42</v>
      </c>
      <c r="N12" s="237">
        <v>2.0000000000000002E-5</v>
      </c>
      <c r="O12" s="237">
        <f>ROUND(E12*N12,2)</f>
        <v>0</v>
      </c>
      <c r="P12" s="237">
        <v>0</v>
      </c>
      <c r="Q12" s="237">
        <f>ROUND(E12*P12,2)</f>
        <v>0</v>
      </c>
      <c r="R12" s="239" t="s">
        <v>121</v>
      </c>
      <c r="S12" s="239" t="s">
        <v>110</v>
      </c>
      <c r="T12" s="240" t="s">
        <v>111</v>
      </c>
      <c r="U12" s="225">
        <v>0.13500000000000001</v>
      </c>
      <c r="V12" s="225">
        <f>ROUND(E12*U12,2)</f>
        <v>9.4499999999999993</v>
      </c>
      <c r="W12" s="225"/>
      <c r="X12" s="225" t="s">
        <v>112</v>
      </c>
      <c r="Y12" s="225" t="s">
        <v>113</v>
      </c>
      <c r="Z12" s="215"/>
      <c r="AA12" s="215"/>
      <c r="AB12" s="215"/>
      <c r="AC12" s="215"/>
      <c r="AD12" s="215"/>
      <c r="AE12" s="215"/>
      <c r="AF12" s="215"/>
      <c r="AG12" s="215" t="s">
        <v>114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4" t="s">
        <v>122</v>
      </c>
      <c r="D13" s="242"/>
      <c r="E13" s="242"/>
      <c r="F13" s="242"/>
      <c r="G13" s="242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116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34">
        <v>3</v>
      </c>
      <c r="B14" s="235" t="s">
        <v>123</v>
      </c>
      <c r="C14" s="253" t="s">
        <v>124</v>
      </c>
      <c r="D14" s="236" t="s">
        <v>120</v>
      </c>
      <c r="E14" s="237">
        <v>40</v>
      </c>
      <c r="F14" s="238">
        <v>96.1</v>
      </c>
      <c r="G14" s="239">
        <f>ROUND(E14*F14,2)</f>
        <v>3844</v>
      </c>
      <c r="H14" s="238">
        <v>26.32</v>
      </c>
      <c r="I14" s="239">
        <f>ROUND(E14*H14,2)</f>
        <v>1052.8</v>
      </c>
      <c r="J14" s="238">
        <v>69.78</v>
      </c>
      <c r="K14" s="239">
        <f>ROUND(E14*J14,2)</f>
        <v>2791.2</v>
      </c>
      <c r="L14" s="239">
        <v>21</v>
      </c>
      <c r="M14" s="239">
        <f>G14*(1+L14/100)</f>
        <v>4651.24</v>
      </c>
      <c r="N14" s="237">
        <v>3.0000000000000001E-5</v>
      </c>
      <c r="O14" s="237">
        <f>ROUND(E14*N14,2)</f>
        <v>0</v>
      </c>
      <c r="P14" s="237">
        <v>0</v>
      </c>
      <c r="Q14" s="237">
        <f>ROUND(E14*P14,2)</f>
        <v>0</v>
      </c>
      <c r="R14" s="239" t="s">
        <v>121</v>
      </c>
      <c r="S14" s="239" t="s">
        <v>110</v>
      </c>
      <c r="T14" s="240" t="s">
        <v>111</v>
      </c>
      <c r="U14" s="225">
        <v>0.13500000000000001</v>
      </c>
      <c r="V14" s="225">
        <f>ROUND(E14*U14,2)</f>
        <v>5.4</v>
      </c>
      <c r="W14" s="225"/>
      <c r="X14" s="225" t="s">
        <v>112</v>
      </c>
      <c r="Y14" s="225" t="s">
        <v>113</v>
      </c>
      <c r="Z14" s="215"/>
      <c r="AA14" s="215"/>
      <c r="AB14" s="215"/>
      <c r="AC14" s="215"/>
      <c r="AD14" s="215"/>
      <c r="AE14" s="215"/>
      <c r="AF14" s="215"/>
      <c r="AG14" s="215" t="s">
        <v>114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22"/>
      <c r="B15" s="223"/>
      <c r="C15" s="254" t="s">
        <v>122</v>
      </c>
      <c r="D15" s="242"/>
      <c r="E15" s="242"/>
      <c r="F15" s="242"/>
      <c r="G15" s="242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116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34">
        <v>4</v>
      </c>
      <c r="B16" s="235" t="s">
        <v>125</v>
      </c>
      <c r="C16" s="253" t="s">
        <v>126</v>
      </c>
      <c r="D16" s="236" t="s">
        <v>120</v>
      </c>
      <c r="E16" s="237">
        <v>196</v>
      </c>
      <c r="F16" s="238">
        <v>94.2</v>
      </c>
      <c r="G16" s="239">
        <f>ROUND(E16*F16,2)</f>
        <v>18463.2</v>
      </c>
      <c r="H16" s="238">
        <v>27.47</v>
      </c>
      <c r="I16" s="239">
        <f>ROUND(E16*H16,2)</f>
        <v>5384.12</v>
      </c>
      <c r="J16" s="238">
        <v>66.73</v>
      </c>
      <c r="K16" s="239">
        <f>ROUND(E16*J16,2)</f>
        <v>13079.08</v>
      </c>
      <c r="L16" s="239">
        <v>21</v>
      </c>
      <c r="M16" s="239">
        <f>G16*(1+L16/100)</f>
        <v>22340.472000000002</v>
      </c>
      <c r="N16" s="237">
        <v>4.0000000000000003E-5</v>
      </c>
      <c r="O16" s="237">
        <f>ROUND(E16*N16,2)</f>
        <v>0.01</v>
      </c>
      <c r="P16" s="237">
        <v>0</v>
      </c>
      <c r="Q16" s="237">
        <f>ROUND(E16*P16,2)</f>
        <v>0</v>
      </c>
      <c r="R16" s="239" t="s">
        <v>121</v>
      </c>
      <c r="S16" s="239" t="s">
        <v>110</v>
      </c>
      <c r="T16" s="240" t="s">
        <v>111</v>
      </c>
      <c r="U16" s="225">
        <v>0.129</v>
      </c>
      <c r="V16" s="225">
        <f>ROUND(E16*U16,2)</f>
        <v>25.28</v>
      </c>
      <c r="W16" s="225"/>
      <c r="X16" s="225" t="s">
        <v>112</v>
      </c>
      <c r="Y16" s="225" t="s">
        <v>113</v>
      </c>
      <c r="Z16" s="215"/>
      <c r="AA16" s="215"/>
      <c r="AB16" s="215"/>
      <c r="AC16" s="215"/>
      <c r="AD16" s="215"/>
      <c r="AE16" s="215"/>
      <c r="AF16" s="215"/>
      <c r="AG16" s="215" t="s">
        <v>114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22"/>
      <c r="B17" s="223"/>
      <c r="C17" s="254" t="s">
        <v>122</v>
      </c>
      <c r="D17" s="242"/>
      <c r="E17" s="242"/>
      <c r="F17" s="242"/>
      <c r="G17" s="242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116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4">
        <v>5</v>
      </c>
      <c r="B18" s="235" t="s">
        <v>127</v>
      </c>
      <c r="C18" s="253" t="s">
        <v>128</v>
      </c>
      <c r="D18" s="236" t="s">
        <v>120</v>
      </c>
      <c r="E18" s="237">
        <v>8</v>
      </c>
      <c r="F18" s="238">
        <v>116.5</v>
      </c>
      <c r="G18" s="239">
        <f>ROUND(E18*F18,2)</f>
        <v>932</v>
      </c>
      <c r="H18" s="238">
        <v>49.82</v>
      </c>
      <c r="I18" s="239">
        <f>ROUND(E18*H18,2)</f>
        <v>398.56</v>
      </c>
      <c r="J18" s="238">
        <v>66.680000000000007</v>
      </c>
      <c r="K18" s="239">
        <f>ROUND(E18*J18,2)</f>
        <v>533.44000000000005</v>
      </c>
      <c r="L18" s="239">
        <v>21</v>
      </c>
      <c r="M18" s="239">
        <f>G18*(1+L18/100)</f>
        <v>1127.72</v>
      </c>
      <c r="N18" s="237">
        <v>8.0000000000000007E-5</v>
      </c>
      <c r="O18" s="237">
        <f>ROUND(E18*N18,2)</f>
        <v>0</v>
      </c>
      <c r="P18" s="237">
        <v>0</v>
      </c>
      <c r="Q18" s="237">
        <f>ROUND(E18*P18,2)</f>
        <v>0</v>
      </c>
      <c r="R18" s="239" t="s">
        <v>121</v>
      </c>
      <c r="S18" s="239" t="s">
        <v>110</v>
      </c>
      <c r="T18" s="240" t="s">
        <v>111</v>
      </c>
      <c r="U18" s="225">
        <v>0.13</v>
      </c>
      <c r="V18" s="225">
        <f>ROUND(E18*U18,2)</f>
        <v>1.04</v>
      </c>
      <c r="W18" s="225"/>
      <c r="X18" s="225" t="s">
        <v>112</v>
      </c>
      <c r="Y18" s="225" t="s">
        <v>113</v>
      </c>
      <c r="Z18" s="215"/>
      <c r="AA18" s="215"/>
      <c r="AB18" s="215"/>
      <c r="AC18" s="215"/>
      <c r="AD18" s="215"/>
      <c r="AE18" s="215"/>
      <c r="AF18" s="215"/>
      <c r="AG18" s="215" t="s">
        <v>114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4" t="s">
        <v>122</v>
      </c>
      <c r="D19" s="242"/>
      <c r="E19" s="242"/>
      <c r="F19" s="242"/>
      <c r="G19" s="242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116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44">
        <v>6</v>
      </c>
      <c r="B20" s="245" t="s">
        <v>129</v>
      </c>
      <c r="C20" s="256" t="s">
        <v>130</v>
      </c>
      <c r="D20" s="246" t="s">
        <v>108</v>
      </c>
      <c r="E20" s="247">
        <v>8</v>
      </c>
      <c r="F20" s="248">
        <v>447</v>
      </c>
      <c r="G20" s="249">
        <f>ROUND(E20*F20,2)</f>
        <v>3576</v>
      </c>
      <c r="H20" s="248">
        <v>447</v>
      </c>
      <c r="I20" s="249">
        <f>ROUND(E20*H20,2)</f>
        <v>3576</v>
      </c>
      <c r="J20" s="248">
        <v>0</v>
      </c>
      <c r="K20" s="249">
        <f>ROUND(E20*J20,2)</f>
        <v>0</v>
      </c>
      <c r="L20" s="249">
        <v>21</v>
      </c>
      <c r="M20" s="249">
        <f>G20*(1+L20/100)</f>
        <v>4326.96</v>
      </c>
      <c r="N20" s="247">
        <v>5.0000000000000001E-4</v>
      </c>
      <c r="O20" s="247">
        <f>ROUND(E20*N20,2)</f>
        <v>0</v>
      </c>
      <c r="P20" s="247">
        <v>0</v>
      </c>
      <c r="Q20" s="247">
        <f>ROUND(E20*P20,2)</f>
        <v>0</v>
      </c>
      <c r="R20" s="249" t="s">
        <v>131</v>
      </c>
      <c r="S20" s="249" t="s">
        <v>110</v>
      </c>
      <c r="T20" s="250" t="s">
        <v>111</v>
      </c>
      <c r="U20" s="225">
        <v>0</v>
      </c>
      <c r="V20" s="225">
        <f>ROUND(E20*U20,2)</f>
        <v>0</v>
      </c>
      <c r="W20" s="225"/>
      <c r="X20" s="225" t="s">
        <v>132</v>
      </c>
      <c r="Y20" s="225" t="s">
        <v>113</v>
      </c>
      <c r="Z20" s="215"/>
      <c r="AA20" s="215"/>
      <c r="AB20" s="215"/>
      <c r="AC20" s="215"/>
      <c r="AD20" s="215"/>
      <c r="AE20" s="215"/>
      <c r="AF20" s="215"/>
      <c r="AG20" s="215" t="s">
        <v>133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33.75" outlineLevel="1" x14ac:dyDescent="0.2">
      <c r="A21" s="244">
        <v>7</v>
      </c>
      <c r="B21" s="245" t="s">
        <v>134</v>
      </c>
      <c r="C21" s="256" t="s">
        <v>135</v>
      </c>
      <c r="D21" s="246" t="s">
        <v>120</v>
      </c>
      <c r="E21" s="247">
        <v>24</v>
      </c>
      <c r="F21" s="248">
        <v>112</v>
      </c>
      <c r="G21" s="249">
        <f>ROUND(E21*F21,2)</f>
        <v>2688</v>
      </c>
      <c r="H21" s="248">
        <v>112</v>
      </c>
      <c r="I21" s="249">
        <f>ROUND(E21*H21,2)</f>
        <v>2688</v>
      </c>
      <c r="J21" s="248">
        <v>0</v>
      </c>
      <c r="K21" s="249">
        <f>ROUND(E21*J21,2)</f>
        <v>0</v>
      </c>
      <c r="L21" s="249">
        <v>21</v>
      </c>
      <c r="M21" s="249">
        <f>G21*(1+L21/100)</f>
        <v>3252.48</v>
      </c>
      <c r="N21" s="247">
        <v>1.4999999999999999E-4</v>
      </c>
      <c r="O21" s="247">
        <f>ROUND(E21*N21,2)</f>
        <v>0</v>
      </c>
      <c r="P21" s="247">
        <v>0</v>
      </c>
      <c r="Q21" s="247">
        <f>ROUND(E21*P21,2)</f>
        <v>0</v>
      </c>
      <c r="R21" s="249" t="s">
        <v>131</v>
      </c>
      <c r="S21" s="249" t="s">
        <v>110</v>
      </c>
      <c r="T21" s="250" t="s">
        <v>111</v>
      </c>
      <c r="U21" s="225">
        <v>0</v>
      </c>
      <c r="V21" s="225">
        <f>ROUND(E21*U21,2)</f>
        <v>0</v>
      </c>
      <c r="W21" s="225"/>
      <c r="X21" s="225" t="s">
        <v>132</v>
      </c>
      <c r="Y21" s="225" t="s">
        <v>113</v>
      </c>
      <c r="Z21" s="215"/>
      <c r="AA21" s="215"/>
      <c r="AB21" s="215"/>
      <c r="AC21" s="215"/>
      <c r="AD21" s="215"/>
      <c r="AE21" s="215"/>
      <c r="AF21" s="215"/>
      <c r="AG21" s="215" t="s">
        <v>133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33.75" outlineLevel="1" x14ac:dyDescent="0.2">
      <c r="A22" s="244">
        <v>8</v>
      </c>
      <c r="B22" s="245" t="s">
        <v>136</v>
      </c>
      <c r="C22" s="256" t="s">
        <v>137</v>
      </c>
      <c r="D22" s="246" t="s">
        <v>120</v>
      </c>
      <c r="E22" s="247">
        <v>28</v>
      </c>
      <c r="F22" s="248">
        <v>125</v>
      </c>
      <c r="G22" s="249">
        <f>ROUND(E22*F22,2)</f>
        <v>3500</v>
      </c>
      <c r="H22" s="248">
        <v>125</v>
      </c>
      <c r="I22" s="249">
        <f>ROUND(E22*H22,2)</f>
        <v>3500</v>
      </c>
      <c r="J22" s="248">
        <v>0</v>
      </c>
      <c r="K22" s="249">
        <f>ROUND(E22*J22,2)</f>
        <v>0</v>
      </c>
      <c r="L22" s="249">
        <v>21</v>
      </c>
      <c r="M22" s="249">
        <f>G22*(1+L22/100)</f>
        <v>4235</v>
      </c>
      <c r="N22" s="247">
        <v>2.9E-4</v>
      </c>
      <c r="O22" s="247">
        <f>ROUND(E22*N22,2)</f>
        <v>0.01</v>
      </c>
      <c r="P22" s="247">
        <v>0</v>
      </c>
      <c r="Q22" s="247">
        <f>ROUND(E22*P22,2)</f>
        <v>0</v>
      </c>
      <c r="R22" s="249" t="s">
        <v>131</v>
      </c>
      <c r="S22" s="249" t="s">
        <v>110</v>
      </c>
      <c r="T22" s="250" t="s">
        <v>111</v>
      </c>
      <c r="U22" s="225">
        <v>0</v>
      </c>
      <c r="V22" s="225">
        <f>ROUND(E22*U22,2)</f>
        <v>0</v>
      </c>
      <c r="W22" s="225"/>
      <c r="X22" s="225" t="s">
        <v>132</v>
      </c>
      <c r="Y22" s="225" t="s">
        <v>113</v>
      </c>
      <c r="Z22" s="215"/>
      <c r="AA22" s="215"/>
      <c r="AB22" s="215"/>
      <c r="AC22" s="215"/>
      <c r="AD22" s="215"/>
      <c r="AE22" s="215"/>
      <c r="AF22" s="215"/>
      <c r="AG22" s="215" t="s">
        <v>133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4">
        <v>9</v>
      </c>
      <c r="B23" s="235" t="s">
        <v>138</v>
      </c>
      <c r="C23" s="253" t="s">
        <v>139</v>
      </c>
      <c r="D23" s="236" t="s">
        <v>140</v>
      </c>
      <c r="E23" s="237">
        <v>4.9919999999999999E-2</v>
      </c>
      <c r="F23" s="238">
        <v>1060</v>
      </c>
      <c r="G23" s="239">
        <f>ROUND(E23*F23,2)</f>
        <v>52.92</v>
      </c>
      <c r="H23" s="238">
        <v>0</v>
      </c>
      <c r="I23" s="239">
        <f>ROUND(E23*H23,2)</f>
        <v>0</v>
      </c>
      <c r="J23" s="238">
        <v>1060</v>
      </c>
      <c r="K23" s="239">
        <f>ROUND(E23*J23,2)</f>
        <v>52.92</v>
      </c>
      <c r="L23" s="239">
        <v>21</v>
      </c>
      <c r="M23" s="239">
        <f>G23*(1+L23/100)</f>
        <v>64.033199999999994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 t="s">
        <v>109</v>
      </c>
      <c r="S23" s="239" t="s">
        <v>110</v>
      </c>
      <c r="T23" s="240" t="s">
        <v>111</v>
      </c>
      <c r="U23" s="225">
        <v>1.74</v>
      </c>
      <c r="V23" s="225">
        <f>ROUND(E23*U23,2)</f>
        <v>0.09</v>
      </c>
      <c r="W23" s="225"/>
      <c r="X23" s="225" t="s">
        <v>141</v>
      </c>
      <c r="Y23" s="225" t="s">
        <v>113</v>
      </c>
      <c r="Z23" s="215"/>
      <c r="AA23" s="215"/>
      <c r="AB23" s="215"/>
      <c r="AC23" s="215"/>
      <c r="AD23" s="215"/>
      <c r="AE23" s="215"/>
      <c r="AF23" s="215"/>
      <c r="AG23" s="215" t="s">
        <v>142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7" t="s">
        <v>143</v>
      </c>
      <c r="D24" s="251"/>
      <c r="E24" s="251"/>
      <c r="F24" s="251"/>
      <c r="G24" s="251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144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227" t="s">
        <v>104</v>
      </c>
      <c r="B25" s="228" t="s">
        <v>63</v>
      </c>
      <c r="C25" s="252" t="s">
        <v>64</v>
      </c>
      <c r="D25" s="229"/>
      <c r="E25" s="230"/>
      <c r="F25" s="231"/>
      <c r="G25" s="231">
        <f>SUMIF(AG26:AG27,"&lt;&gt;NOR",G26:G27)</f>
        <v>19421.61</v>
      </c>
      <c r="H25" s="231"/>
      <c r="I25" s="231">
        <f>SUM(I26:I27)</f>
        <v>0</v>
      </c>
      <c r="J25" s="231"/>
      <c r="K25" s="231">
        <f>SUM(K26:K27)</f>
        <v>19421.61</v>
      </c>
      <c r="L25" s="231"/>
      <c r="M25" s="231">
        <f>SUM(M26:M27)</f>
        <v>23500.148099999999</v>
      </c>
      <c r="N25" s="230"/>
      <c r="O25" s="230">
        <f>SUM(O26:O27)</f>
        <v>0.1</v>
      </c>
      <c r="P25" s="230"/>
      <c r="Q25" s="230">
        <f>SUM(Q26:Q27)</f>
        <v>0</v>
      </c>
      <c r="R25" s="231"/>
      <c r="S25" s="231"/>
      <c r="T25" s="232"/>
      <c r="U25" s="226"/>
      <c r="V25" s="226">
        <f>SUM(V26:V27)</f>
        <v>2.77</v>
      </c>
      <c r="W25" s="226"/>
      <c r="X25" s="226"/>
      <c r="Y25" s="226"/>
      <c r="AG25" t="s">
        <v>105</v>
      </c>
    </row>
    <row r="26" spans="1:60" outlineLevel="1" x14ac:dyDescent="0.2">
      <c r="A26" s="244">
        <v>10</v>
      </c>
      <c r="B26" s="245" t="s">
        <v>145</v>
      </c>
      <c r="C26" s="256" t="s">
        <v>146</v>
      </c>
      <c r="D26" s="246" t="s">
        <v>147</v>
      </c>
      <c r="E26" s="247">
        <v>4</v>
      </c>
      <c r="F26" s="248">
        <v>4800</v>
      </c>
      <c r="G26" s="249">
        <f>ROUND(E26*F26,2)</f>
        <v>19200</v>
      </c>
      <c r="H26" s="248">
        <v>0</v>
      </c>
      <c r="I26" s="249">
        <f>ROUND(E26*H26,2)</f>
        <v>0</v>
      </c>
      <c r="J26" s="248">
        <v>4800</v>
      </c>
      <c r="K26" s="249">
        <f>ROUND(E26*J26,2)</f>
        <v>19200</v>
      </c>
      <c r="L26" s="249">
        <v>21</v>
      </c>
      <c r="M26" s="249">
        <f>G26*(1+L26/100)</f>
        <v>23232</v>
      </c>
      <c r="N26" s="247">
        <v>2.5590000000000002E-2</v>
      </c>
      <c r="O26" s="247">
        <f>ROUND(E26*N26,2)</f>
        <v>0.1</v>
      </c>
      <c r="P26" s="247">
        <v>0</v>
      </c>
      <c r="Q26" s="247">
        <f>ROUND(E26*P26,2)</f>
        <v>0</v>
      </c>
      <c r="R26" s="249"/>
      <c r="S26" s="249" t="s">
        <v>148</v>
      </c>
      <c r="T26" s="250" t="s">
        <v>149</v>
      </c>
      <c r="U26" s="225">
        <v>0.59</v>
      </c>
      <c r="V26" s="225">
        <f>ROUND(E26*U26,2)</f>
        <v>2.36</v>
      </c>
      <c r="W26" s="225"/>
      <c r="X26" s="225" t="s">
        <v>112</v>
      </c>
      <c r="Y26" s="225" t="s">
        <v>113</v>
      </c>
      <c r="Z26" s="215"/>
      <c r="AA26" s="215"/>
      <c r="AB26" s="215"/>
      <c r="AC26" s="215"/>
      <c r="AD26" s="215"/>
      <c r="AE26" s="215"/>
      <c r="AF26" s="215"/>
      <c r="AG26" s="215" t="s">
        <v>114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44">
        <v>11</v>
      </c>
      <c r="B27" s="245" t="s">
        <v>150</v>
      </c>
      <c r="C27" s="256" t="s">
        <v>151</v>
      </c>
      <c r="D27" s="246" t="s">
        <v>140</v>
      </c>
      <c r="E27" s="247">
        <v>0.10236000000000001</v>
      </c>
      <c r="F27" s="248">
        <v>2165</v>
      </c>
      <c r="G27" s="249">
        <f>ROUND(E27*F27,2)</f>
        <v>221.61</v>
      </c>
      <c r="H27" s="248">
        <v>0</v>
      </c>
      <c r="I27" s="249">
        <f>ROUND(E27*H27,2)</f>
        <v>0</v>
      </c>
      <c r="J27" s="248">
        <v>2165</v>
      </c>
      <c r="K27" s="249">
        <f>ROUND(E27*J27,2)</f>
        <v>221.61</v>
      </c>
      <c r="L27" s="249">
        <v>21</v>
      </c>
      <c r="M27" s="249">
        <f>G27*(1+L27/100)</f>
        <v>268.1481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 t="s">
        <v>152</v>
      </c>
      <c r="S27" s="249" t="s">
        <v>110</v>
      </c>
      <c r="T27" s="250" t="s">
        <v>111</v>
      </c>
      <c r="U27" s="225">
        <v>4.0430000000000001</v>
      </c>
      <c r="V27" s="225">
        <f>ROUND(E27*U27,2)</f>
        <v>0.41</v>
      </c>
      <c r="W27" s="225"/>
      <c r="X27" s="225" t="s">
        <v>141</v>
      </c>
      <c r="Y27" s="225" t="s">
        <v>113</v>
      </c>
      <c r="Z27" s="215"/>
      <c r="AA27" s="215"/>
      <c r="AB27" s="215"/>
      <c r="AC27" s="215"/>
      <c r="AD27" s="215"/>
      <c r="AE27" s="215"/>
      <c r="AF27" s="215"/>
      <c r="AG27" s="215" t="s">
        <v>142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7" t="s">
        <v>104</v>
      </c>
      <c r="B28" s="228" t="s">
        <v>65</v>
      </c>
      <c r="C28" s="252" t="s">
        <v>66</v>
      </c>
      <c r="D28" s="229"/>
      <c r="E28" s="230"/>
      <c r="F28" s="231"/>
      <c r="G28" s="231">
        <f>SUMIF(AG29:AG51,"&lt;&gt;NOR",G29:G51)</f>
        <v>356055.20999999996</v>
      </c>
      <c r="H28" s="231"/>
      <c r="I28" s="231">
        <f>SUM(I29:I51)</f>
        <v>211541.28</v>
      </c>
      <c r="J28" s="231"/>
      <c r="K28" s="231">
        <f>SUM(K29:K51)</f>
        <v>144513.93000000002</v>
      </c>
      <c r="L28" s="231"/>
      <c r="M28" s="231">
        <f>SUM(M29:M51)</f>
        <v>430826.80409999995</v>
      </c>
      <c r="N28" s="230"/>
      <c r="O28" s="230">
        <f>SUM(O29:O51)</f>
        <v>0.56000000000000005</v>
      </c>
      <c r="P28" s="230"/>
      <c r="Q28" s="230">
        <f>SUM(Q29:Q51)</f>
        <v>2.06</v>
      </c>
      <c r="R28" s="231"/>
      <c r="S28" s="231"/>
      <c r="T28" s="232"/>
      <c r="U28" s="226"/>
      <c r="V28" s="226">
        <f>SUM(V29:V51)</f>
        <v>240.67</v>
      </c>
      <c r="W28" s="226"/>
      <c r="X28" s="226"/>
      <c r="Y28" s="226"/>
      <c r="AG28" t="s">
        <v>105</v>
      </c>
    </row>
    <row r="29" spans="1:60" ht="22.5" outlineLevel="1" x14ac:dyDescent="0.2">
      <c r="A29" s="244">
        <v>12</v>
      </c>
      <c r="B29" s="245" t="s">
        <v>153</v>
      </c>
      <c r="C29" s="256" t="s">
        <v>154</v>
      </c>
      <c r="D29" s="246" t="s">
        <v>108</v>
      </c>
      <c r="E29" s="247">
        <v>60</v>
      </c>
      <c r="F29" s="248">
        <v>129.5</v>
      </c>
      <c r="G29" s="249">
        <f>ROUND(E29*F29,2)</f>
        <v>7770</v>
      </c>
      <c r="H29" s="248">
        <v>0</v>
      </c>
      <c r="I29" s="249">
        <f>ROUND(E29*H29,2)</f>
        <v>0</v>
      </c>
      <c r="J29" s="248">
        <v>129.5</v>
      </c>
      <c r="K29" s="249">
        <f>ROUND(E29*J29,2)</f>
        <v>7770</v>
      </c>
      <c r="L29" s="249">
        <v>21</v>
      </c>
      <c r="M29" s="249">
        <f>G29*(1+L29/100)</f>
        <v>9401.6999999999989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9" t="s">
        <v>152</v>
      </c>
      <c r="S29" s="249" t="s">
        <v>110</v>
      </c>
      <c r="T29" s="250" t="s">
        <v>155</v>
      </c>
      <c r="U29" s="225">
        <v>0.24</v>
      </c>
      <c r="V29" s="225">
        <f>ROUND(E29*U29,2)</f>
        <v>14.4</v>
      </c>
      <c r="W29" s="225"/>
      <c r="X29" s="225" t="s">
        <v>112</v>
      </c>
      <c r="Y29" s="225" t="s">
        <v>113</v>
      </c>
      <c r="Z29" s="215"/>
      <c r="AA29" s="215"/>
      <c r="AB29" s="215"/>
      <c r="AC29" s="215"/>
      <c r="AD29" s="215"/>
      <c r="AE29" s="215"/>
      <c r="AF29" s="215"/>
      <c r="AG29" s="215" t="s">
        <v>114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44">
        <v>13</v>
      </c>
      <c r="B30" s="245" t="s">
        <v>156</v>
      </c>
      <c r="C30" s="256" t="s">
        <v>157</v>
      </c>
      <c r="D30" s="246" t="s">
        <v>108</v>
      </c>
      <c r="E30" s="247">
        <v>4</v>
      </c>
      <c r="F30" s="248">
        <v>191</v>
      </c>
      <c r="G30" s="249">
        <f>ROUND(E30*F30,2)</f>
        <v>764</v>
      </c>
      <c r="H30" s="248">
        <v>0</v>
      </c>
      <c r="I30" s="249">
        <f>ROUND(E30*H30,2)</f>
        <v>0</v>
      </c>
      <c r="J30" s="248">
        <v>191</v>
      </c>
      <c r="K30" s="249">
        <f>ROUND(E30*J30,2)</f>
        <v>764</v>
      </c>
      <c r="L30" s="249">
        <v>21</v>
      </c>
      <c r="M30" s="249">
        <f>G30*(1+L30/100)</f>
        <v>924.43999999999994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9" t="s">
        <v>152</v>
      </c>
      <c r="S30" s="249" t="s">
        <v>110</v>
      </c>
      <c r="T30" s="250" t="s">
        <v>155</v>
      </c>
      <c r="U30" s="225">
        <v>0.35</v>
      </c>
      <c r="V30" s="225">
        <f>ROUND(E30*U30,2)</f>
        <v>1.4</v>
      </c>
      <c r="W30" s="225"/>
      <c r="X30" s="225" t="s">
        <v>112</v>
      </c>
      <c r="Y30" s="225" t="s">
        <v>113</v>
      </c>
      <c r="Z30" s="215"/>
      <c r="AA30" s="215"/>
      <c r="AB30" s="215"/>
      <c r="AC30" s="215"/>
      <c r="AD30" s="215"/>
      <c r="AE30" s="215"/>
      <c r="AF30" s="215"/>
      <c r="AG30" s="215" t="s">
        <v>114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44">
        <v>14</v>
      </c>
      <c r="B31" s="245" t="s">
        <v>158</v>
      </c>
      <c r="C31" s="256" t="s">
        <v>159</v>
      </c>
      <c r="D31" s="246" t="s">
        <v>108</v>
      </c>
      <c r="E31" s="247">
        <v>6</v>
      </c>
      <c r="F31" s="248">
        <v>238</v>
      </c>
      <c r="G31" s="249">
        <f>ROUND(E31*F31,2)</f>
        <v>1428</v>
      </c>
      <c r="H31" s="248">
        <v>0</v>
      </c>
      <c r="I31" s="249">
        <f>ROUND(E31*H31,2)</f>
        <v>0</v>
      </c>
      <c r="J31" s="248">
        <v>238</v>
      </c>
      <c r="K31" s="249">
        <f>ROUND(E31*J31,2)</f>
        <v>1428</v>
      </c>
      <c r="L31" s="249">
        <v>21</v>
      </c>
      <c r="M31" s="249">
        <f>G31*(1+L31/100)</f>
        <v>1727.8799999999999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9" t="s">
        <v>152</v>
      </c>
      <c r="S31" s="249" t="s">
        <v>110</v>
      </c>
      <c r="T31" s="250" t="s">
        <v>111</v>
      </c>
      <c r="U31" s="225">
        <v>0.42</v>
      </c>
      <c r="V31" s="225">
        <f>ROUND(E31*U31,2)</f>
        <v>2.52</v>
      </c>
      <c r="W31" s="225"/>
      <c r="X31" s="225" t="s">
        <v>112</v>
      </c>
      <c r="Y31" s="225" t="s">
        <v>113</v>
      </c>
      <c r="Z31" s="215"/>
      <c r="AA31" s="215"/>
      <c r="AB31" s="215"/>
      <c r="AC31" s="215"/>
      <c r="AD31" s="215"/>
      <c r="AE31" s="215"/>
      <c r="AF31" s="215"/>
      <c r="AG31" s="215" t="s">
        <v>114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44">
        <v>15</v>
      </c>
      <c r="B32" s="245" t="s">
        <v>160</v>
      </c>
      <c r="C32" s="256" t="s">
        <v>161</v>
      </c>
      <c r="D32" s="246" t="s">
        <v>120</v>
      </c>
      <c r="E32" s="247">
        <v>480</v>
      </c>
      <c r="F32" s="248">
        <v>35</v>
      </c>
      <c r="G32" s="249">
        <f>ROUND(E32*F32,2)</f>
        <v>16800</v>
      </c>
      <c r="H32" s="248">
        <v>7.57</v>
      </c>
      <c r="I32" s="249">
        <f>ROUND(E32*H32,2)</f>
        <v>3633.6</v>
      </c>
      <c r="J32" s="248">
        <v>27.43</v>
      </c>
      <c r="K32" s="249">
        <f>ROUND(E32*J32,2)</f>
        <v>13166.4</v>
      </c>
      <c r="L32" s="249">
        <v>21</v>
      </c>
      <c r="M32" s="249">
        <f>G32*(1+L32/100)</f>
        <v>20328</v>
      </c>
      <c r="N32" s="247">
        <v>2.0000000000000002E-5</v>
      </c>
      <c r="O32" s="247">
        <f>ROUND(E32*N32,2)</f>
        <v>0.01</v>
      </c>
      <c r="P32" s="247">
        <v>3.2000000000000002E-3</v>
      </c>
      <c r="Q32" s="247">
        <f>ROUND(E32*P32,2)</f>
        <v>1.54</v>
      </c>
      <c r="R32" s="249" t="s">
        <v>152</v>
      </c>
      <c r="S32" s="249" t="s">
        <v>110</v>
      </c>
      <c r="T32" s="250" t="s">
        <v>111</v>
      </c>
      <c r="U32" s="225">
        <v>0.05</v>
      </c>
      <c r="V32" s="225">
        <f>ROUND(E32*U32,2)</f>
        <v>24</v>
      </c>
      <c r="W32" s="225"/>
      <c r="X32" s="225" t="s">
        <v>112</v>
      </c>
      <c r="Y32" s="225" t="s">
        <v>113</v>
      </c>
      <c r="Z32" s="215"/>
      <c r="AA32" s="215"/>
      <c r="AB32" s="215"/>
      <c r="AC32" s="215"/>
      <c r="AD32" s="215"/>
      <c r="AE32" s="215"/>
      <c r="AF32" s="215"/>
      <c r="AG32" s="215" t="s">
        <v>114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4">
        <v>16</v>
      </c>
      <c r="B33" s="245" t="s">
        <v>162</v>
      </c>
      <c r="C33" s="256" t="s">
        <v>163</v>
      </c>
      <c r="D33" s="246" t="s">
        <v>120</v>
      </c>
      <c r="E33" s="247">
        <v>98</v>
      </c>
      <c r="F33" s="248">
        <v>73.599999999999994</v>
      </c>
      <c r="G33" s="249">
        <f>ROUND(E33*F33,2)</f>
        <v>7212.8</v>
      </c>
      <c r="H33" s="248">
        <v>20.3</v>
      </c>
      <c r="I33" s="249">
        <f>ROUND(E33*H33,2)</f>
        <v>1989.4</v>
      </c>
      <c r="J33" s="248">
        <v>53.3</v>
      </c>
      <c r="K33" s="249">
        <f>ROUND(E33*J33,2)</f>
        <v>5223.3999999999996</v>
      </c>
      <c r="L33" s="249">
        <v>21</v>
      </c>
      <c r="M33" s="249">
        <f>G33*(1+L33/100)</f>
        <v>8727.4879999999994</v>
      </c>
      <c r="N33" s="247">
        <v>5.0000000000000002E-5</v>
      </c>
      <c r="O33" s="247">
        <f>ROUND(E33*N33,2)</f>
        <v>0</v>
      </c>
      <c r="P33" s="247">
        <v>5.3200000000000001E-3</v>
      </c>
      <c r="Q33" s="247">
        <f>ROUND(E33*P33,2)</f>
        <v>0.52</v>
      </c>
      <c r="R33" s="249" t="s">
        <v>152</v>
      </c>
      <c r="S33" s="249" t="s">
        <v>110</v>
      </c>
      <c r="T33" s="250" t="s">
        <v>111</v>
      </c>
      <c r="U33" s="225">
        <v>0.1</v>
      </c>
      <c r="V33" s="225">
        <f>ROUND(E33*U33,2)</f>
        <v>9.8000000000000007</v>
      </c>
      <c r="W33" s="225"/>
      <c r="X33" s="225" t="s">
        <v>112</v>
      </c>
      <c r="Y33" s="225" t="s">
        <v>113</v>
      </c>
      <c r="Z33" s="215"/>
      <c r="AA33" s="215"/>
      <c r="AB33" s="215"/>
      <c r="AC33" s="215"/>
      <c r="AD33" s="215"/>
      <c r="AE33" s="215"/>
      <c r="AF33" s="215"/>
      <c r="AG33" s="215" t="s">
        <v>114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4">
        <v>17</v>
      </c>
      <c r="B34" s="245" t="s">
        <v>164</v>
      </c>
      <c r="C34" s="256" t="s">
        <v>165</v>
      </c>
      <c r="D34" s="246" t="s">
        <v>166</v>
      </c>
      <c r="E34" s="247">
        <v>4</v>
      </c>
      <c r="F34" s="248">
        <v>1180</v>
      </c>
      <c r="G34" s="249">
        <f>ROUND(E34*F34,2)</f>
        <v>4720</v>
      </c>
      <c r="H34" s="248">
        <v>0</v>
      </c>
      <c r="I34" s="249">
        <f>ROUND(E34*H34,2)</f>
        <v>0</v>
      </c>
      <c r="J34" s="248">
        <v>1180</v>
      </c>
      <c r="K34" s="249">
        <f>ROUND(E34*J34,2)</f>
        <v>4720</v>
      </c>
      <c r="L34" s="249">
        <v>21</v>
      </c>
      <c r="M34" s="249">
        <f>G34*(1+L34/100)</f>
        <v>5711.2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9"/>
      <c r="S34" s="249" t="s">
        <v>148</v>
      </c>
      <c r="T34" s="250" t="s">
        <v>149</v>
      </c>
      <c r="U34" s="225">
        <v>0</v>
      </c>
      <c r="V34" s="225">
        <f>ROUND(E34*U34,2)</f>
        <v>0</v>
      </c>
      <c r="W34" s="225"/>
      <c r="X34" s="225" t="s">
        <v>112</v>
      </c>
      <c r="Y34" s="225" t="s">
        <v>113</v>
      </c>
      <c r="Z34" s="215"/>
      <c r="AA34" s="215"/>
      <c r="AB34" s="215"/>
      <c r="AC34" s="215"/>
      <c r="AD34" s="215"/>
      <c r="AE34" s="215"/>
      <c r="AF34" s="215"/>
      <c r="AG34" s="215" t="s">
        <v>114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4">
        <v>18</v>
      </c>
      <c r="B35" s="245" t="s">
        <v>167</v>
      </c>
      <c r="C35" s="256" t="s">
        <v>168</v>
      </c>
      <c r="D35" s="246" t="s">
        <v>166</v>
      </c>
      <c r="E35" s="247">
        <v>4</v>
      </c>
      <c r="F35" s="248">
        <v>750</v>
      </c>
      <c r="G35" s="249">
        <f>ROUND(E35*F35,2)</f>
        <v>3000</v>
      </c>
      <c r="H35" s="248">
        <v>0</v>
      </c>
      <c r="I35" s="249">
        <f>ROUND(E35*H35,2)</f>
        <v>0</v>
      </c>
      <c r="J35" s="248">
        <v>750</v>
      </c>
      <c r="K35" s="249">
        <f>ROUND(E35*J35,2)</f>
        <v>3000</v>
      </c>
      <c r="L35" s="249">
        <v>21</v>
      </c>
      <c r="M35" s="249">
        <f>G35*(1+L35/100)</f>
        <v>3630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9"/>
      <c r="S35" s="249" t="s">
        <v>148</v>
      </c>
      <c r="T35" s="250" t="s">
        <v>149</v>
      </c>
      <c r="U35" s="225">
        <v>0</v>
      </c>
      <c r="V35" s="225">
        <f>ROUND(E35*U35,2)</f>
        <v>0</v>
      </c>
      <c r="W35" s="225"/>
      <c r="X35" s="225" t="s">
        <v>112</v>
      </c>
      <c r="Y35" s="225" t="s">
        <v>113</v>
      </c>
      <c r="Z35" s="215"/>
      <c r="AA35" s="215"/>
      <c r="AB35" s="215"/>
      <c r="AC35" s="215"/>
      <c r="AD35" s="215"/>
      <c r="AE35" s="215"/>
      <c r="AF35" s="215"/>
      <c r="AG35" s="215" t="s">
        <v>114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34">
        <v>19</v>
      </c>
      <c r="B36" s="235" t="s">
        <v>169</v>
      </c>
      <c r="C36" s="253" t="s">
        <v>170</v>
      </c>
      <c r="D36" s="236" t="s">
        <v>120</v>
      </c>
      <c r="E36" s="237">
        <v>232</v>
      </c>
      <c r="F36" s="238">
        <v>436.5</v>
      </c>
      <c r="G36" s="239">
        <f>ROUND(E36*F36,2)</f>
        <v>101268</v>
      </c>
      <c r="H36" s="238">
        <v>263.48</v>
      </c>
      <c r="I36" s="239">
        <f>ROUND(E36*H36,2)</f>
        <v>61127.360000000001</v>
      </c>
      <c r="J36" s="238">
        <v>173.02</v>
      </c>
      <c r="K36" s="239">
        <f>ROUND(E36*J36,2)</f>
        <v>40140.639999999999</v>
      </c>
      <c r="L36" s="239">
        <v>21</v>
      </c>
      <c r="M36" s="239">
        <f>G36*(1+L36/100)</f>
        <v>122534.28</v>
      </c>
      <c r="N36" s="237">
        <v>7.6000000000000004E-4</v>
      </c>
      <c r="O36" s="237">
        <f>ROUND(E36*N36,2)</f>
        <v>0.18</v>
      </c>
      <c r="P36" s="237">
        <v>0</v>
      </c>
      <c r="Q36" s="237">
        <f>ROUND(E36*P36,2)</f>
        <v>0</v>
      </c>
      <c r="R36" s="239" t="s">
        <v>152</v>
      </c>
      <c r="S36" s="239" t="s">
        <v>110</v>
      </c>
      <c r="T36" s="240" t="s">
        <v>155</v>
      </c>
      <c r="U36" s="225">
        <v>0.3</v>
      </c>
      <c r="V36" s="225">
        <f>ROUND(E36*U36,2)</f>
        <v>69.599999999999994</v>
      </c>
      <c r="W36" s="225"/>
      <c r="X36" s="225" t="s">
        <v>112</v>
      </c>
      <c r="Y36" s="225" t="s">
        <v>113</v>
      </c>
      <c r="Z36" s="215"/>
      <c r="AA36" s="215"/>
      <c r="AB36" s="215"/>
      <c r="AC36" s="215"/>
      <c r="AD36" s="215"/>
      <c r="AE36" s="215"/>
      <c r="AF36" s="215"/>
      <c r="AG36" s="215" t="s">
        <v>114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">
      <c r="A37" s="222"/>
      <c r="B37" s="223"/>
      <c r="C37" s="257" t="s">
        <v>171</v>
      </c>
      <c r="D37" s="251"/>
      <c r="E37" s="251"/>
      <c r="F37" s="251"/>
      <c r="G37" s="251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144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5" t="s">
        <v>117</v>
      </c>
      <c r="D38" s="243"/>
      <c r="E38" s="243"/>
      <c r="F38" s="243"/>
      <c r="G38" s="243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116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4">
        <v>20</v>
      </c>
      <c r="B39" s="235" t="s">
        <v>172</v>
      </c>
      <c r="C39" s="253" t="s">
        <v>173</v>
      </c>
      <c r="D39" s="236" t="s">
        <v>120</v>
      </c>
      <c r="E39" s="237">
        <v>52</v>
      </c>
      <c r="F39" s="238">
        <v>514</v>
      </c>
      <c r="G39" s="239">
        <f>ROUND(E39*F39,2)</f>
        <v>26728</v>
      </c>
      <c r="H39" s="238">
        <v>335.09</v>
      </c>
      <c r="I39" s="239">
        <f>ROUND(E39*H39,2)</f>
        <v>17424.68</v>
      </c>
      <c r="J39" s="238">
        <v>178.91</v>
      </c>
      <c r="K39" s="239">
        <f>ROUND(E39*J39,2)</f>
        <v>9303.32</v>
      </c>
      <c r="L39" s="239">
        <v>21</v>
      </c>
      <c r="M39" s="239">
        <f>G39*(1+L39/100)</f>
        <v>32340.879999999997</v>
      </c>
      <c r="N39" s="237">
        <v>8.8000000000000003E-4</v>
      </c>
      <c r="O39" s="237">
        <f>ROUND(E39*N39,2)</f>
        <v>0.05</v>
      </c>
      <c r="P39" s="237">
        <v>0</v>
      </c>
      <c r="Q39" s="237">
        <f>ROUND(E39*P39,2)</f>
        <v>0</v>
      </c>
      <c r="R39" s="239" t="s">
        <v>152</v>
      </c>
      <c r="S39" s="239" t="s">
        <v>110</v>
      </c>
      <c r="T39" s="240" t="s">
        <v>155</v>
      </c>
      <c r="U39" s="225">
        <v>0.31</v>
      </c>
      <c r="V39" s="225">
        <f>ROUND(E39*U39,2)</f>
        <v>16.12</v>
      </c>
      <c r="W39" s="225"/>
      <c r="X39" s="225" t="s">
        <v>112</v>
      </c>
      <c r="Y39" s="225" t="s">
        <v>113</v>
      </c>
      <c r="Z39" s="215"/>
      <c r="AA39" s="215"/>
      <c r="AB39" s="215"/>
      <c r="AC39" s="215"/>
      <c r="AD39" s="215"/>
      <c r="AE39" s="215"/>
      <c r="AF39" s="215"/>
      <c r="AG39" s="215" t="s">
        <v>114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7" t="s">
        <v>171</v>
      </c>
      <c r="D40" s="251"/>
      <c r="E40" s="251"/>
      <c r="F40" s="251"/>
      <c r="G40" s="251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144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2" x14ac:dyDescent="0.2">
      <c r="A41" s="222"/>
      <c r="B41" s="223"/>
      <c r="C41" s="255" t="s">
        <v>117</v>
      </c>
      <c r="D41" s="243"/>
      <c r="E41" s="243"/>
      <c r="F41" s="243"/>
      <c r="G41" s="243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116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4">
        <v>21</v>
      </c>
      <c r="B42" s="235" t="s">
        <v>174</v>
      </c>
      <c r="C42" s="253" t="s">
        <v>175</v>
      </c>
      <c r="D42" s="236" t="s">
        <v>120</v>
      </c>
      <c r="E42" s="237">
        <v>220</v>
      </c>
      <c r="F42" s="238">
        <v>594</v>
      </c>
      <c r="G42" s="239">
        <f>ROUND(E42*F42,2)</f>
        <v>130680</v>
      </c>
      <c r="H42" s="238">
        <v>409.2</v>
      </c>
      <c r="I42" s="239">
        <f>ROUND(E42*H42,2)</f>
        <v>90024</v>
      </c>
      <c r="J42" s="238">
        <v>184.8</v>
      </c>
      <c r="K42" s="239">
        <f>ROUND(E42*J42,2)</f>
        <v>40656</v>
      </c>
      <c r="L42" s="239">
        <v>21</v>
      </c>
      <c r="M42" s="239">
        <f>G42*(1+L42/100)</f>
        <v>158122.79999999999</v>
      </c>
      <c r="N42" s="237">
        <v>1.01E-3</v>
      </c>
      <c r="O42" s="237">
        <f>ROUND(E42*N42,2)</f>
        <v>0.22</v>
      </c>
      <c r="P42" s="237">
        <v>0</v>
      </c>
      <c r="Q42" s="237">
        <f>ROUND(E42*P42,2)</f>
        <v>0</v>
      </c>
      <c r="R42" s="239" t="s">
        <v>152</v>
      </c>
      <c r="S42" s="239" t="s">
        <v>110</v>
      </c>
      <c r="T42" s="240" t="s">
        <v>155</v>
      </c>
      <c r="U42" s="225">
        <v>0.32</v>
      </c>
      <c r="V42" s="225">
        <f>ROUND(E42*U42,2)</f>
        <v>70.400000000000006</v>
      </c>
      <c r="W42" s="225"/>
      <c r="X42" s="225" t="s">
        <v>112</v>
      </c>
      <c r="Y42" s="225" t="s">
        <v>113</v>
      </c>
      <c r="Z42" s="215"/>
      <c r="AA42" s="215"/>
      <c r="AB42" s="215"/>
      <c r="AC42" s="215"/>
      <c r="AD42" s="215"/>
      <c r="AE42" s="215"/>
      <c r="AF42" s="215"/>
      <c r="AG42" s="215" t="s">
        <v>114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7" t="s">
        <v>171</v>
      </c>
      <c r="D43" s="251"/>
      <c r="E43" s="251"/>
      <c r="F43" s="251"/>
      <c r="G43" s="251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144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55" t="s">
        <v>117</v>
      </c>
      <c r="D44" s="243"/>
      <c r="E44" s="243"/>
      <c r="F44" s="243"/>
      <c r="G44" s="243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116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4">
        <v>22</v>
      </c>
      <c r="B45" s="235" t="s">
        <v>176</v>
      </c>
      <c r="C45" s="253" t="s">
        <v>177</v>
      </c>
      <c r="D45" s="236" t="s">
        <v>120</v>
      </c>
      <c r="E45" s="237">
        <v>36</v>
      </c>
      <c r="F45" s="238">
        <v>853</v>
      </c>
      <c r="G45" s="239">
        <f>ROUND(E45*F45,2)</f>
        <v>30708</v>
      </c>
      <c r="H45" s="238">
        <v>658.82</v>
      </c>
      <c r="I45" s="239">
        <f>ROUND(E45*H45,2)</f>
        <v>23717.52</v>
      </c>
      <c r="J45" s="238">
        <v>194.18</v>
      </c>
      <c r="K45" s="239">
        <f>ROUND(E45*J45,2)</f>
        <v>6990.48</v>
      </c>
      <c r="L45" s="239">
        <v>21</v>
      </c>
      <c r="M45" s="239">
        <f>G45*(1+L45/100)</f>
        <v>37156.68</v>
      </c>
      <c r="N45" s="237">
        <v>1.6000000000000001E-3</v>
      </c>
      <c r="O45" s="237">
        <f>ROUND(E45*N45,2)</f>
        <v>0.06</v>
      </c>
      <c r="P45" s="237">
        <v>0</v>
      </c>
      <c r="Q45" s="237">
        <f>ROUND(E45*P45,2)</f>
        <v>0</v>
      </c>
      <c r="R45" s="239" t="s">
        <v>152</v>
      </c>
      <c r="S45" s="239" t="s">
        <v>110</v>
      </c>
      <c r="T45" s="240" t="s">
        <v>155</v>
      </c>
      <c r="U45" s="225">
        <v>0.33</v>
      </c>
      <c r="V45" s="225">
        <f>ROUND(E45*U45,2)</f>
        <v>11.88</v>
      </c>
      <c r="W45" s="225"/>
      <c r="X45" s="225" t="s">
        <v>112</v>
      </c>
      <c r="Y45" s="225" t="s">
        <v>113</v>
      </c>
      <c r="Z45" s="215"/>
      <c r="AA45" s="215"/>
      <c r="AB45" s="215"/>
      <c r="AC45" s="215"/>
      <c r="AD45" s="215"/>
      <c r="AE45" s="215"/>
      <c r="AF45" s="215"/>
      <c r="AG45" s="215" t="s">
        <v>114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">
      <c r="A46" s="222"/>
      <c r="B46" s="223"/>
      <c r="C46" s="257" t="s">
        <v>171</v>
      </c>
      <c r="D46" s="251"/>
      <c r="E46" s="251"/>
      <c r="F46" s="251"/>
      <c r="G46" s="251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144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55" t="s">
        <v>117</v>
      </c>
      <c r="D47" s="243"/>
      <c r="E47" s="243"/>
      <c r="F47" s="243"/>
      <c r="G47" s="243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116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44">
        <v>23</v>
      </c>
      <c r="B48" s="245" t="s">
        <v>178</v>
      </c>
      <c r="C48" s="256" t="s">
        <v>179</v>
      </c>
      <c r="D48" s="246" t="s">
        <v>108</v>
      </c>
      <c r="E48" s="247">
        <v>48</v>
      </c>
      <c r="F48" s="248">
        <v>401</v>
      </c>
      <c r="G48" s="249">
        <f>ROUND(E48*F48,2)</f>
        <v>19248</v>
      </c>
      <c r="H48" s="248">
        <v>226.92</v>
      </c>
      <c r="I48" s="249">
        <f>ROUND(E48*H48,2)</f>
        <v>10892.16</v>
      </c>
      <c r="J48" s="248">
        <v>174.08</v>
      </c>
      <c r="K48" s="249">
        <f>ROUND(E48*J48,2)</f>
        <v>8355.84</v>
      </c>
      <c r="L48" s="249">
        <v>21</v>
      </c>
      <c r="M48" s="249">
        <f>G48*(1+L48/100)</f>
        <v>23290.079999999998</v>
      </c>
      <c r="N48" s="247">
        <v>5.9999999999999995E-4</v>
      </c>
      <c r="O48" s="247">
        <f>ROUND(E48*N48,2)</f>
        <v>0.03</v>
      </c>
      <c r="P48" s="247">
        <v>0</v>
      </c>
      <c r="Q48" s="247">
        <f>ROUND(E48*P48,2)</f>
        <v>0</v>
      </c>
      <c r="R48" s="249" t="s">
        <v>152</v>
      </c>
      <c r="S48" s="249" t="s">
        <v>110</v>
      </c>
      <c r="T48" s="250" t="s">
        <v>111</v>
      </c>
      <c r="U48" s="225">
        <v>0.31</v>
      </c>
      <c r="V48" s="225">
        <f>ROUND(E48*U48,2)</f>
        <v>14.88</v>
      </c>
      <c r="W48" s="225"/>
      <c r="X48" s="225" t="s">
        <v>112</v>
      </c>
      <c r="Y48" s="225" t="s">
        <v>113</v>
      </c>
      <c r="Z48" s="215"/>
      <c r="AA48" s="215"/>
      <c r="AB48" s="215"/>
      <c r="AC48" s="215"/>
      <c r="AD48" s="215"/>
      <c r="AE48" s="215"/>
      <c r="AF48" s="215"/>
      <c r="AG48" s="215" t="s">
        <v>114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44">
        <v>24</v>
      </c>
      <c r="B49" s="245" t="s">
        <v>180</v>
      </c>
      <c r="C49" s="256" t="s">
        <v>181</v>
      </c>
      <c r="D49" s="246" t="s">
        <v>108</v>
      </c>
      <c r="E49" s="247">
        <v>8</v>
      </c>
      <c r="F49" s="248">
        <v>469</v>
      </c>
      <c r="G49" s="249">
        <f>ROUND(E49*F49,2)</f>
        <v>3752</v>
      </c>
      <c r="H49" s="248">
        <v>265.60000000000002</v>
      </c>
      <c r="I49" s="249">
        <f>ROUND(E49*H49,2)</f>
        <v>2124.8000000000002</v>
      </c>
      <c r="J49" s="248">
        <v>203.4</v>
      </c>
      <c r="K49" s="249">
        <f>ROUND(E49*J49,2)</f>
        <v>1627.2</v>
      </c>
      <c r="L49" s="249">
        <v>21</v>
      </c>
      <c r="M49" s="249">
        <f>G49*(1+L49/100)</f>
        <v>4539.92</v>
      </c>
      <c r="N49" s="247">
        <v>7.1000000000000002E-4</v>
      </c>
      <c r="O49" s="247">
        <f>ROUND(E49*N49,2)</f>
        <v>0.01</v>
      </c>
      <c r="P49" s="247">
        <v>0</v>
      </c>
      <c r="Q49" s="247">
        <f>ROUND(E49*P49,2)</f>
        <v>0</v>
      </c>
      <c r="R49" s="249" t="s">
        <v>152</v>
      </c>
      <c r="S49" s="249" t="s">
        <v>110</v>
      </c>
      <c r="T49" s="250" t="s">
        <v>111</v>
      </c>
      <c r="U49" s="225">
        <v>0.36</v>
      </c>
      <c r="V49" s="225">
        <f>ROUND(E49*U49,2)</f>
        <v>2.88</v>
      </c>
      <c r="W49" s="225"/>
      <c r="X49" s="225" t="s">
        <v>112</v>
      </c>
      <c r="Y49" s="225" t="s">
        <v>113</v>
      </c>
      <c r="Z49" s="215"/>
      <c r="AA49" s="215"/>
      <c r="AB49" s="215"/>
      <c r="AC49" s="215"/>
      <c r="AD49" s="215"/>
      <c r="AE49" s="215"/>
      <c r="AF49" s="215"/>
      <c r="AG49" s="215" t="s">
        <v>114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2.5" outlineLevel="1" x14ac:dyDescent="0.2">
      <c r="A50" s="244">
        <v>25</v>
      </c>
      <c r="B50" s="245" t="s">
        <v>182</v>
      </c>
      <c r="C50" s="256" t="s">
        <v>183</v>
      </c>
      <c r="D50" s="246" t="s">
        <v>108</v>
      </c>
      <c r="E50" s="247">
        <v>2</v>
      </c>
      <c r="F50" s="248">
        <v>536</v>
      </c>
      <c r="G50" s="249">
        <f>ROUND(E50*F50,2)</f>
        <v>1072</v>
      </c>
      <c r="H50" s="248">
        <v>303.88</v>
      </c>
      <c r="I50" s="249">
        <f>ROUND(E50*H50,2)</f>
        <v>607.76</v>
      </c>
      <c r="J50" s="248">
        <v>232.12</v>
      </c>
      <c r="K50" s="249">
        <f>ROUND(E50*J50,2)</f>
        <v>464.24</v>
      </c>
      <c r="L50" s="249">
        <v>21</v>
      </c>
      <c r="M50" s="249">
        <f>G50*(1+L50/100)</f>
        <v>1297.1199999999999</v>
      </c>
      <c r="N50" s="247">
        <v>8.0999999999999996E-4</v>
      </c>
      <c r="O50" s="247">
        <f>ROUND(E50*N50,2)</f>
        <v>0</v>
      </c>
      <c r="P50" s="247">
        <v>0</v>
      </c>
      <c r="Q50" s="247">
        <f>ROUND(E50*P50,2)</f>
        <v>0</v>
      </c>
      <c r="R50" s="249" t="s">
        <v>152</v>
      </c>
      <c r="S50" s="249" t="s">
        <v>110</v>
      </c>
      <c r="T50" s="250" t="s">
        <v>111</v>
      </c>
      <c r="U50" s="225">
        <v>0.41</v>
      </c>
      <c r="V50" s="225">
        <f>ROUND(E50*U50,2)</f>
        <v>0.82</v>
      </c>
      <c r="W50" s="225"/>
      <c r="X50" s="225" t="s">
        <v>112</v>
      </c>
      <c r="Y50" s="225" t="s">
        <v>113</v>
      </c>
      <c r="Z50" s="215"/>
      <c r="AA50" s="215"/>
      <c r="AB50" s="215"/>
      <c r="AC50" s="215"/>
      <c r="AD50" s="215"/>
      <c r="AE50" s="215"/>
      <c r="AF50" s="215"/>
      <c r="AG50" s="215" t="s">
        <v>114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4">
        <v>26</v>
      </c>
      <c r="B51" s="245" t="s">
        <v>184</v>
      </c>
      <c r="C51" s="256" t="s">
        <v>185</v>
      </c>
      <c r="D51" s="246" t="s">
        <v>140</v>
      </c>
      <c r="E51" s="247">
        <v>0.55247999999999997</v>
      </c>
      <c r="F51" s="248">
        <v>1637</v>
      </c>
      <c r="G51" s="249">
        <f>ROUND(E51*F51,2)</f>
        <v>904.41</v>
      </c>
      <c r="H51" s="248">
        <v>0</v>
      </c>
      <c r="I51" s="249">
        <f>ROUND(E51*H51,2)</f>
        <v>0</v>
      </c>
      <c r="J51" s="248">
        <v>1637</v>
      </c>
      <c r="K51" s="249">
        <f>ROUND(E51*J51,2)</f>
        <v>904.41</v>
      </c>
      <c r="L51" s="249">
        <v>21</v>
      </c>
      <c r="M51" s="249">
        <f>G51*(1+L51/100)</f>
        <v>1094.3361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9" t="s">
        <v>152</v>
      </c>
      <c r="S51" s="249" t="s">
        <v>110</v>
      </c>
      <c r="T51" s="250" t="s">
        <v>111</v>
      </c>
      <c r="U51" s="225">
        <v>3.5630000000000002</v>
      </c>
      <c r="V51" s="225">
        <f>ROUND(E51*U51,2)</f>
        <v>1.97</v>
      </c>
      <c r="W51" s="225"/>
      <c r="X51" s="225" t="s">
        <v>141</v>
      </c>
      <c r="Y51" s="225" t="s">
        <v>113</v>
      </c>
      <c r="Z51" s="215"/>
      <c r="AA51" s="215"/>
      <c r="AB51" s="215"/>
      <c r="AC51" s="215"/>
      <c r="AD51" s="215"/>
      <c r="AE51" s="215"/>
      <c r="AF51" s="215"/>
      <c r="AG51" s="215" t="s">
        <v>142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">
      <c r="A52" s="227" t="s">
        <v>104</v>
      </c>
      <c r="B52" s="228" t="s">
        <v>67</v>
      </c>
      <c r="C52" s="252" t="s">
        <v>68</v>
      </c>
      <c r="D52" s="229"/>
      <c r="E52" s="230"/>
      <c r="F52" s="231"/>
      <c r="G52" s="231">
        <f>SUMIF(AG53:AG79,"&lt;&gt;NOR",G53:G79)</f>
        <v>144843.53</v>
      </c>
      <c r="H52" s="231"/>
      <c r="I52" s="231">
        <f>SUM(I53:I79)</f>
        <v>54647.54</v>
      </c>
      <c r="J52" s="231"/>
      <c r="K52" s="231">
        <f>SUM(K53:K79)</f>
        <v>90195.989999999991</v>
      </c>
      <c r="L52" s="231"/>
      <c r="M52" s="231">
        <f>SUM(M53:M79)</f>
        <v>175260.67130000002</v>
      </c>
      <c r="N52" s="230"/>
      <c r="O52" s="230">
        <f>SUM(O53:O79)</f>
        <v>0.13</v>
      </c>
      <c r="P52" s="230"/>
      <c r="Q52" s="230">
        <f>SUM(Q53:Q79)</f>
        <v>0</v>
      </c>
      <c r="R52" s="231"/>
      <c r="S52" s="231"/>
      <c r="T52" s="232"/>
      <c r="U52" s="226"/>
      <c r="V52" s="226">
        <f>SUM(V53:V79)</f>
        <v>31.260000000000005</v>
      </c>
      <c r="W52" s="226"/>
      <c r="X52" s="226"/>
      <c r="Y52" s="226"/>
      <c r="AG52" t="s">
        <v>105</v>
      </c>
    </row>
    <row r="53" spans="1:60" outlineLevel="1" x14ac:dyDescent="0.2">
      <c r="A53" s="234">
        <v>27</v>
      </c>
      <c r="B53" s="235" t="s">
        <v>186</v>
      </c>
      <c r="C53" s="253" t="s">
        <v>187</v>
      </c>
      <c r="D53" s="236" t="s">
        <v>166</v>
      </c>
      <c r="E53" s="237">
        <v>4</v>
      </c>
      <c r="F53" s="238">
        <v>2180</v>
      </c>
      <c r="G53" s="239">
        <f>ROUND(E53*F53,2)</f>
        <v>8720</v>
      </c>
      <c r="H53" s="238">
        <v>0</v>
      </c>
      <c r="I53" s="239">
        <f>ROUND(E53*H53,2)</f>
        <v>0</v>
      </c>
      <c r="J53" s="238">
        <v>2180</v>
      </c>
      <c r="K53" s="239">
        <f>ROUND(E53*J53,2)</f>
        <v>8720</v>
      </c>
      <c r="L53" s="239">
        <v>21</v>
      </c>
      <c r="M53" s="239">
        <f>G53*(1+L53/100)</f>
        <v>10551.199999999999</v>
      </c>
      <c r="N53" s="237">
        <v>1.238E-2</v>
      </c>
      <c r="O53" s="237">
        <f>ROUND(E53*N53,2)</f>
        <v>0.05</v>
      </c>
      <c r="P53" s="237">
        <v>0</v>
      </c>
      <c r="Q53" s="237">
        <f>ROUND(E53*P53,2)</f>
        <v>0</v>
      </c>
      <c r="R53" s="239"/>
      <c r="S53" s="239" t="s">
        <v>148</v>
      </c>
      <c r="T53" s="240" t="s">
        <v>149</v>
      </c>
      <c r="U53" s="225">
        <v>0.79</v>
      </c>
      <c r="V53" s="225">
        <f>ROUND(E53*U53,2)</f>
        <v>3.16</v>
      </c>
      <c r="W53" s="225"/>
      <c r="X53" s="225" t="s">
        <v>112</v>
      </c>
      <c r="Y53" s="225" t="s">
        <v>113</v>
      </c>
      <c r="Z53" s="215"/>
      <c r="AA53" s="215"/>
      <c r="AB53" s="215"/>
      <c r="AC53" s="215"/>
      <c r="AD53" s="215"/>
      <c r="AE53" s="215"/>
      <c r="AF53" s="215"/>
      <c r="AG53" s="215" t="s">
        <v>114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54" t="s">
        <v>188</v>
      </c>
      <c r="D54" s="242"/>
      <c r="E54" s="242"/>
      <c r="F54" s="242"/>
      <c r="G54" s="242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116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44">
        <v>28</v>
      </c>
      <c r="B55" s="245" t="s">
        <v>189</v>
      </c>
      <c r="C55" s="256" t="s">
        <v>190</v>
      </c>
      <c r="D55" s="246" t="s">
        <v>166</v>
      </c>
      <c r="E55" s="247">
        <v>8</v>
      </c>
      <c r="F55" s="248">
        <v>756</v>
      </c>
      <c r="G55" s="249">
        <f>ROUND(E55*F55,2)</f>
        <v>6048</v>
      </c>
      <c r="H55" s="248">
        <v>0</v>
      </c>
      <c r="I55" s="249">
        <f>ROUND(E55*H55,2)</f>
        <v>0</v>
      </c>
      <c r="J55" s="248">
        <v>756</v>
      </c>
      <c r="K55" s="249">
        <f>ROUND(E55*J55,2)</f>
        <v>6048</v>
      </c>
      <c r="L55" s="249">
        <v>21</v>
      </c>
      <c r="M55" s="249">
        <f>G55*(1+L55/100)</f>
        <v>7318.08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9"/>
      <c r="S55" s="249" t="s">
        <v>148</v>
      </c>
      <c r="T55" s="250" t="s">
        <v>149</v>
      </c>
      <c r="U55" s="225">
        <v>0</v>
      </c>
      <c r="V55" s="225">
        <f>ROUND(E55*U55,2)</f>
        <v>0</v>
      </c>
      <c r="W55" s="225"/>
      <c r="X55" s="225" t="s">
        <v>112</v>
      </c>
      <c r="Y55" s="225" t="s">
        <v>113</v>
      </c>
      <c r="Z55" s="215"/>
      <c r="AA55" s="215"/>
      <c r="AB55" s="215"/>
      <c r="AC55" s="215"/>
      <c r="AD55" s="215"/>
      <c r="AE55" s="215"/>
      <c r="AF55" s="215"/>
      <c r="AG55" s="215" t="s">
        <v>114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34">
        <v>29</v>
      </c>
      <c r="B56" s="235" t="s">
        <v>191</v>
      </c>
      <c r="C56" s="253" t="s">
        <v>192</v>
      </c>
      <c r="D56" s="236" t="s">
        <v>166</v>
      </c>
      <c r="E56" s="237">
        <v>4</v>
      </c>
      <c r="F56" s="238">
        <v>1918</v>
      </c>
      <c r="G56" s="239">
        <f>ROUND(E56*F56,2)</f>
        <v>7672</v>
      </c>
      <c r="H56" s="238">
        <v>0</v>
      </c>
      <c r="I56" s="239">
        <f>ROUND(E56*H56,2)</f>
        <v>0</v>
      </c>
      <c r="J56" s="238">
        <v>1918</v>
      </c>
      <c r="K56" s="239">
        <f>ROUND(E56*J56,2)</f>
        <v>7672</v>
      </c>
      <c r="L56" s="239">
        <v>21</v>
      </c>
      <c r="M56" s="239">
        <f>G56*(1+L56/100)</f>
        <v>9283.119999999999</v>
      </c>
      <c r="N56" s="237">
        <v>1.238E-2</v>
      </c>
      <c r="O56" s="237">
        <f>ROUND(E56*N56,2)</f>
        <v>0.05</v>
      </c>
      <c r="P56" s="237">
        <v>0</v>
      </c>
      <c r="Q56" s="237">
        <f>ROUND(E56*P56,2)</f>
        <v>0</v>
      </c>
      <c r="R56" s="239"/>
      <c r="S56" s="239" t="s">
        <v>148</v>
      </c>
      <c r="T56" s="240" t="s">
        <v>149</v>
      </c>
      <c r="U56" s="225">
        <v>0.79</v>
      </c>
      <c r="V56" s="225">
        <f>ROUND(E56*U56,2)</f>
        <v>3.16</v>
      </c>
      <c r="W56" s="225"/>
      <c r="X56" s="225" t="s">
        <v>112</v>
      </c>
      <c r="Y56" s="225" t="s">
        <v>113</v>
      </c>
      <c r="Z56" s="215"/>
      <c r="AA56" s="215"/>
      <c r="AB56" s="215"/>
      <c r="AC56" s="215"/>
      <c r="AD56" s="215"/>
      <c r="AE56" s="215"/>
      <c r="AF56" s="215"/>
      <c r="AG56" s="215" t="s">
        <v>114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4" t="s">
        <v>193</v>
      </c>
      <c r="D57" s="242"/>
      <c r="E57" s="242"/>
      <c r="F57" s="242"/>
      <c r="G57" s="242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116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44">
        <v>30</v>
      </c>
      <c r="B58" s="245" t="s">
        <v>194</v>
      </c>
      <c r="C58" s="256" t="s">
        <v>195</v>
      </c>
      <c r="D58" s="246" t="s">
        <v>166</v>
      </c>
      <c r="E58" s="247">
        <v>1</v>
      </c>
      <c r="F58" s="248">
        <v>5460</v>
      </c>
      <c r="G58" s="249">
        <f>ROUND(E58*F58,2)</f>
        <v>5460</v>
      </c>
      <c r="H58" s="248">
        <v>0</v>
      </c>
      <c r="I58" s="249">
        <f>ROUND(E58*H58,2)</f>
        <v>0</v>
      </c>
      <c r="J58" s="248">
        <v>5460</v>
      </c>
      <c r="K58" s="249">
        <f>ROUND(E58*J58,2)</f>
        <v>5460</v>
      </c>
      <c r="L58" s="249">
        <v>21</v>
      </c>
      <c r="M58" s="249">
        <f>G58*(1+L58/100)</f>
        <v>6606.5999999999995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9"/>
      <c r="S58" s="249" t="s">
        <v>148</v>
      </c>
      <c r="T58" s="250" t="s">
        <v>149</v>
      </c>
      <c r="U58" s="225">
        <v>0</v>
      </c>
      <c r="V58" s="225">
        <f>ROUND(E58*U58,2)</f>
        <v>0</v>
      </c>
      <c r="W58" s="225"/>
      <c r="X58" s="225" t="s">
        <v>112</v>
      </c>
      <c r="Y58" s="225" t="s">
        <v>113</v>
      </c>
      <c r="Z58" s="215"/>
      <c r="AA58" s="215"/>
      <c r="AB58" s="215"/>
      <c r="AC58" s="215"/>
      <c r="AD58" s="215"/>
      <c r="AE58" s="215"/>
      <c r="AF58" s="215"/>
      <c r="AG58" s="215" t="s">
        <v>114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44">
        <v>31</v>
      </c>
      <c r="B59" s="245" t="s">
        <v>196</v>
      </c>
      <c r="C59" s="256" t="s">
        <v>197</v>
      </c>
      <c r="D59" s="246" t="s">
        <v>166</v>
      </c>
      <c r="E59" s="247">
        <v>1</v>
      </c>
      <c r="F59" s="248">
        <v>5460</v>
      </c>
      <c r="G59" s="249">
        <f>ROUND(E59*F59,2)</f>
        <v>5460</v>
      </c>
      <c r="H59" s="248">
        <v>0</v>
      </c>
      <c r="I59" s="249">
        <f>ROUND(E59*H59,2)</f>
        <v>0</v>
      </c>
      <c r="J59" s="248">
        <v>5460</v>
      </c>
      <c r="K59" s="249">
        <f>ROUND(E59*J59,2)</f>
        <v>5460</v>
      </c>
      <c r="L59" s="249">
        <v>21</v>
      </c>
      <c r="M59" s="249">
        <f>G59*(1+L59/100)</f>
        <v>6606.5999999999995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9"/>
      <c r="S59" s="249" t="s">
        <v>148</v>
      </c>
      <c r="T59" s="250" t="s">
        <v>149</v>
      </c>
      <c r="U59" s="225">
        <v>0</v>
      </c>
      <c r="V59" s="225">
        <f>ROUND(E59*U59,2)</f>
        <v>0</v>
      </c>
      <c r="W59" s="225"/>
      <c r="X59" s="225" t="s">
        <v>112</v>
      </c>
      <c r="Y59" s="225" t="s">
        <v>113</v>
      </c>
      <c r="Z59" s="215"/>
      <c r="AA59" s="215"/>
      <c r="AB59" s="215"/>
      <c r="AC59" s="215"/>
      <c r="AD59" s="215"/>
      <c r="AE59" s="215"/>
      <c r="AF59" s="215"/>
      <c r="AG59" s="215" t="s">
        <v>114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44">
        <v>32</v>
      </c>
      <c r="B60" s="245" t="s">
        <v>198</v>
      </c>
      <c r="C60" s="256" t="s">
        <v>199</v>
      </c>
      <c r="D60" s="246" t="s">
        <v>166</v>
      </c>
      <c r="E60" s="247">
        <v>1</v>
      </c>
      <c r="F60" s="248">
        <v>6820</v>
      </c>
      <c r="G60" s="249">
        <f>ROUND(E60*F60,2)</f>
        <v>6820</v>
      </c>
      <c r="H60" s="248">
        <v>0</v>
      </c>
      <c r="I60" s="249">
        <f>ROUND(E60*H60,2)</f>
        <v>0</v>
      </c>
      <c r="J60" s="248">
        <v>6820</v>
      </c>
      <c r="K60" s="249">
        <f>ROUND(E60*J60,2)</f>
        <v>6820</v>
      </c>
      <c r="L60" s="249">
        <v>21</v>
      </c>
      <c r="M60" s="249">
        <f>G60*(1+L60/100)</f>
        <v>8252.1999999999989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9"/>
      <c r="S60" s="249" t="s">
        <v>148</v>
      </c>
      <c r="T60" s="250" t="s">
        <v>149</v>
      </c>
      <c r="U60" s="225">
        <v>0</v>
      </c>
      <c r="V60" s="225">
        <f>ROUND(E60*U60,2)</f>
        <v>0</v>
      </c>
      <c r="W60" s="225"/>
      <c r="X60" s="225" t="s">
        <v>112</v>
      </c>
      <c r="Y60" s="225" t="s">
        <v>113</v>
      </c>
      <c r="Z60" s="215"/>
      <c r="AA60" s="215"/>
      <c r="AB60" s="215"/>
      <c r="AC60" s="215"/>
      <c r="AD60" s="215"/>
      <c r="AE60" s="215"/>
      <c r="AF60" s="215"/>
      <c r="AG60" s="215" t="s">
        <v>114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44">
        <v>33</v>
      </c>
      <c r="B61" s="245" t="s">
        <v>200</v>
      </c>
      <c r="C61" s="256" t="s">
        <v>201</v>
      </c>
      <c r="D61" s="246" t="s">
        <v>166</v>
      </c>
      <c r="E61" s="247">
        <v>1</v>
      </c>
      <c r="F61" s="248">
        <v>5600</v>
      </c>
      <c r="G61" s="249">
        <f>ROUND(E61*F61,2)</f>
        <v>5600</v>
      </c>
      <c r="H61" s="248">
        <v>0</v>
      </c>
      <c r="I61" s="249">
        <f>ROUND(E61*H61,2)</f>
        <v>0</v>
      </c>
      <c r="J61" s="248">
        <v>5600</v>
      </c>
      <c r="K61" s="249">
        <f>ROUND(E61*J61,2)</f>
        <v>5600</v>
      </c>
      <c r="L61" s="249">
        <v>21</v>
      </c>
      <c r="M61" s="249">
        <f>G61*(1+L61/100)</f>
        <v>6776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9"/>
      <c r="S61" s="249" t="s">
        <v>148</v>
      </c>
      <c r="T61" s="250" t="s">
        <v>149</v>
      </c>
      <c r="U61" s="225">
        <v>0</v>
      </c>
      <c r="V61" s="225">
        <f>ROUND(E61*U61,2)</f>
        <v>0</v>
      </c>
      <c r="W61" s="225"/>
      <c r="X61" s="225" t="s">
        <v>112</v>
      </c>
      <c r="Y61" s="225" t="s">
        <v>113</v>
      </c>
      <c r="Z61" s="215"/>
      <c r="AA61" s="215"/>
      <c r="AB61" s="215"/>
      <c r="AC61" s="215"/>
      <c r="AD61" s="215"/>
      <c r="AE61" s="215"/>
      <c r="AF61" s="215"/>
      <c r="AG61" s="215" t="s">
        <v>114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44">
        <v>34</v>
      </c>
      <c r="B62" s="245" t="s">
        <v>202</v>
      </c>
      <c r="C62" s="256" t="s">
        <v>203</v>
      </c>
      <c r="D62" s="246" t="s">
        <v>108</v>
      </c>
      <c r="E62" s="247">
        <v>8</v>
      </c>
      <c r="F62" s="248">
        <v>326.5</v>
      </c>
      <c r="G62" s="249">
        <f>ROUND(E62*F62,2)</f>
        <v>2612</v>
      </c>
      <c r="H62" s="248">
        <v>292.76</v>
      </c>
      <c r="I62" s="249">
        <f>ROUND(E62*H62,2)</f>
        <v>2342.08</v>
      </c>
      <c r="J62" s="248">
        <v>33.74</v>
      </c>
      <c r="K62" s="249">
        <f>ROUND(E62*J62,2)</f>
        <v>269.92</v>
      </c>
      <c r="L62" s="249">
        <v>21</v>
      </c>
      <c r="M62" s="249">
        <f>G62*(1+L62/100)</f>
        <v>3160.52</v>
      </c>
      <c r="N62" s="247">
        <v>1E-4</v>
      </c>
      <c r="O62" s="247">
        <f>ROUND(E62*N62,2)</f>
        <v>0</v>
      </c>
      <c r="P62" s="247">
        <v>0</v>
      </c>
      <c r="Q62" s="247">
        <f>ROUND(E62*P62,2)</f>
        <v>0</v>
      </c>
      <c r="R62" s="249" t="s">
        <v>152</v>
      </c>
      <c r="S62" s="249" t="s">
        <v>110</v>
      </c>
      <c r="T62" s="250" t="s">
        <v>155</v>
      </c>
      <c r="U62" s="225">
        <v>0.06</v>
      </c>
      <c r="V62" s="225">
        <f>ROUND(E62*U62,2)</f>
        <v>0.48</v>
      </c>
      <c r="W62" s="225"/>
      <c r="X62" s="225" t="s">
        <v>112</v>
      </c>
      <c r="Y62" s="225" t="s">
        <v>113</v>
      </c>
      <c r="Z62" s="215"/>
      <c r="AA62" s="215"/>
      <c r="AB62" s="215"/>
      <c r="AC62" s="215"/>
      <c r="AD62" s="215"/>
      <c r="AE62" s="215"/>
      <c r="AF62" s="215"/>
      <c r="AG62" s="215" t="s">
        <v>114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44">
        <v>35</v>
      </c>
      <c r="B63" s="245" t="s">
        <v>204</v>
      </c>
      <c r="C63" s="256" t="s">
        <v>205</v>
      </c>
      <c r="D63" s="246" t="s">
        <v>108</v>
      </c>
      <c r="E63" s="247">
        <v>25</v>
      </c>
      <c r="F63" s="248">
        <v>477.5</v>
      </c>
      <c r="G63" s="249">
        <f>ROUND(E63*F63,2)</f>
        <v>11937.5</v>
      </c>
      <c r="H63" s="248">
        <v>436.94</v>
      </c>
      <c r="I63" s="249">
        <f>ROUND(E63*H63,2)</f>
        <v>10923.5</v>
      </c>
      <c r="J63" s="248">
        <v>40.56</v>
      </c>
      <c r="K63" s="249">
        <f>ROUND(E63*J63,2)</f>
        <v>1014</v>
      </c>
      <c r="L63" s="249">
        <v>21</v>
      </c>
      <c r="M63" s="249">
        <f>G63*(1+L63/100)</f>
        <v>14444.375</v>
      </c>
      <c r="N63" s="247">
        <v>1.3999999999999999E-4</v>
      </c>
      <c r="O63" s="247">
        <f>ROUND(E63*N63,2)</f>
        <v>0</v>
      </c>
      <c r="P63" s="247">
        <v>0</v>
      </c>
      <c r="Q63" s="247">
        <f>ROUND(E63*P63,2)</f>
        <v>0</v>
      </c>
      <c r="R63" s="249" t="s">
        <v>152</v>
      </c>
      <c r="S63" s="249" t="s">
        <v>110</v>
      </c>
      <c r="T63" s="250" t="s">
        <v>111</v>
      </c>
      <c r="U63" s="225">
        <v>7.0000000000000007E-2</v>
      </c>
      <c r="V63" s="225">
        <f>ROUND(E63*U63,2)</f>
        <v>1.75</v>
      </c>
      <c r="W63" s="225"/>
      <c r="X63" s="225" t="s">
        <v>112</v>
      </c>
      <c r="Y63" s="225" t="s">
        <v>113</v>
      </c>
      <c r="Z63" s="215"/>
      <c r="AA63" s="215"/>
      <c r="AB63" s="215"/>
      <c r="AC63" s="215"/>
      <c r="AD63" s="215"/>
      <c r="AE63" s="215"/>
      <c r="AF63" s="215"/>
      <c r="AG63" s="215" t="s">
        <v>114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44">
        <v>36</v>
      </c>
      <c r="B64" s="245" t="s">
        <v>206</v>
      </c>
      <c r="C64" s="256" t="s">
        <v>207</v>
      </c>
      <c r="D64" s="246" t="s">
        <v>108</v>
      </c>
      <c r="E64" s="247">
        <v>8</v>
      </c>
      <c r="F64" s="248">
        <v>327.5</v>
      </c>
      <c r="G64" s="249">
        <f>ROUND(E64*F64,2)</f>
        <v>2620</v>
      </c>
      <c r="H64" s="248">
        <v>237.67</v>
      </c>
      <c r="I64" s="249">
        <f>ROUND(E64*H64,2)</f>
        <v>1901.36</v>
      </c>
      <c r="J64" s="248">
        <v>89.83</v>
      </c>
      <c r="K64" s="249">
        <f>ROUND(E64*J64,2)</f>
        <v>718.64</v>
      </c>
      <c r="L64" s="249">
        <v>21</v>
      </c>
      <c r="M64" s="249">
        <f>G64*(1+L64/100)</f>
        <v>3170.2</v>
      </c>
      <c r="N64" s="247">
        <v>1.8000000000000001E-4</v>
      </c>
      <c r="O64" s="247">
        <f>ROUND(E64*N64,2)</f>
        <v>0</v>
      </c>
      <c r="P64" s="247">
        <v>0</v>
      </c>
      <c r="Q64" s="247">
        <f>ROUND(E64*P64,2)</f>
        <v>0</v>
      </c>
      <c r="R64" s="249" t="s">
        <v>152</v>
      </c>
      <c r="S64" s="249" t="s">
        <v>110</v>
      </c>
      <c r="T64" s="250" t="s">
        <v>155</v>
      </c>
      <c r="U64" s="225">
        <v>0.17</v>
      </c>
      <c r="V64" s="225">
        <f>ROUND(E64*U64,2)</f>
        <v>1.36</v>
      </c>
      <c r="W64" s="225"/>
      <c r="X64" s="225" t="s">
        <v>112</v>
      </c>
      <c r="Y64" s="225" t="s">
        <v>113</v>
      </c>
      <c r="Z64" s="215"/>
      <c r="AA64" s="215"/>
      <c r="AB64" s="215"/>
      <c r="AC64" s="215"/>
      <c r="AD64" s="215"/>
      <c r="AE64" s="215"/>
      <c r="AF64" s="215"/>
      <c r="AG64" s="215" t="s">
        <v>114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44">
        <v>37</v>
      </c>
      <c r="B65" s="245" t="s">
        <v>208</v>
      </c>
      <c r="C65" s="256" t="s">
        <v>209</v>
      </c>
      <c r="D65" s="246" t="s">
        <v>108</v>
      </c>
      <c r="E65" s="247">
        <v>8</v>
      </c>
      <c r="F65" s="248">
        <v>485</v>
      </c>
      <c r="G65" s="249">
        <f>ROUND(E65*F65,2)</f>
        <v>3880</v>
      </c>
      <c r="H65" s="248">
        <v>368.38</v>
      </c>
      <c r="I65" s="249">
        <f>ROUND(E65*H65,2)</f>
        <v>2947.04</v>
      </c>
      <c r="J65" s="248">
        <v>116.62</v>
      </c>
      <c r="K65" s="249">
        <f>ROUND(E65*J65,2)</f>
        <v>932.96</v>
      </c>
      <c r="L65" s="249">
        <v>21</v>
      </c>
      <c r="M65" s="249">
        <f>G65*(1+L65/100)</f>
        <v>4694.8</v>
      </c>
      <c r="N65" s="247">
        <v>3.1E-4</v>
      </c>
      <c r="O65" s="247">
        <f>ROUND(E65*N65,2)</f>
        <v>0</v>
      </c>
      <c r="P65" s="247">
        <v>0</v>
      </c>
      <c r="Q65" s="247">
        <f>ROUND(E65*P65,2)</f>
        <v>0</v>
      </c>
      <c r="R65" s="249" t="s">
        <v>152</v>
      </c>
      <c r="S65" s="249" t="s">
        <v>110</v>
      </c>
      <c r="T65" s="250" t="s">
        <v>111</v>
      </c>
      <c r="U65" s="225">
        <v>0.21</v>
      </c>
      <c r="V65" s="225">
        <f>ROUND(E65*U65,2)</f>
        <v>1.68</v>
      </c>
      <c r="W65" s="225"/>
      <c r="X65" s="225" t="s">
        <v>112</v>
      </c>
      <c r="Y65" s="225" t="s">
        <v>113</v>
      </c>
      <c r="Z65" s="215"/>
      <c r="AA65" s="215"/>
      <c r="AB65" s="215"/>
      <c r="AC65" s="215"/>
      <c r="AD65" s="215"/>
      <c r="AE65" s="215"/>
      <c r="AF65" s="215"/>
      <c r="AG65" s="215" t="s">
        <v>114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44">
        <v>38</v>
      </c>
      <c r="B66" s="245" t="s">
        <v>210</v>
      </c>
      <c r="C66" s="256" t="s">
        <v>211</v>
      </c>
      <c r="D66" s="246" t="s">
        <v>108</v>
      </c>
      <c r="E66" s="247">
        <v>8</v>
      </c>
      <c r="F66" s="248">
        <v>703</v>
      </c>
      <c r="G66" s="249">
        <f>ROUND(E66*F66,2)</f>
        <v>5624</v>
      </c>
      <c r="H66" s="248">
        <v>575.11</v>
      </c>
      <c r="I66" s="249">
        <f>ROUND(E66*H66,2)</f>
        <v>4600.88</v>
      </c>
      <c r="J66" s="248">
        <v>127.89</v>
      </c>
      <c r="K66" s="249">
        <f>ROUND(E66*J66,2)</f>
        <v>1023.12</v>
      </c>
      <c r="L66" s="249">
        <v>21</v>
      </c>
      <c r="M66" s="249">
        <f>G66*(1+L66/100)</f>
        <v>6805.04</v>
      </c>
      <c r="N66" s="247">
        <v>4.8000000000000001E-4</v>
      </c>
      <c r="O66" s="247">
        <f>ROUND(E66*N66,2)</f>
        <v>0</v>
      </c>
      <c r="P66" s="247">
        <v>0</v>
      </c>
      <c r="Q66" s="247">
        <f>ROUND(E66*P66,2)</f>
        <v>0</v>
      </c>
      <c r="R66" s="249" t="s">
        <v>152</v>
      </c>
      <c r="S66" s="249" t="s">
        <v>110</v>
      </c>
      <c r="T66" s="250" t="s">
        <v>111</v>
      </c>
      <c r="U66" s="225">
        <v>0.23</v>
      </c>
      <c r="V66" s="225">
        <f>ROUND(E66*U66,2)</f>
        <v>1.84</v>
      </c>
      <c r="W66" s="225"/>
      <c r="X66" s="225" t="s">
        <v>112</v>
      </c>
      <c r="Y66" s="225" t="s">
        <v>113</v>
      </c>
      <c r="Z66" s="215"/>
      <c r="AA66" s="215"/>
      <c r="AB66" s="215"/>
      <c r="AC66" s="215"/>
      <c r="AD66" s="215"/>
      <c r="AE66" s="215"/>
      <c r="AF66" s="215"/>
      <c r="AG66" s="215" t="s">
        <v>114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44">
        <v>39</v>
      </c>
      <c r="B67" s="245" t="s">
        <v>212</v>
      </c>
      <c r="C67" s="256" t="s">
        <v>213</v>
      </c>
      <c r="D67" s="246" t="s">
        <v>108</v>
      </c>
      <c r="E67" s="247">
        <v>6</v>
      </c>
      <c r="F67" s="248">
        <v>248</v>
      </c>
      <c r="G67" s="249">
        <f>ROUND(E67*F67,2)</f>
        <v>1488</v>
      </c>
      <c r="H67" s="248">
        <v>0</v>
      </c>
      <c r="I67" s="249">
        <f>ROUND(E67*H67,2)</f>
        <v>0</v>
      </c>
      <c r="J67" s="248">
        <v>248</v>
      </c>
      <c r="K67" s="249">
        <f>ROUND(E67*J67,2)</f>
        <v>1488</v>
      </c>
      <c r="L67" s="249">
        <v>21</v>
      </c>
      <c r="M67" s="249">
        <f>G67*(1+L67/100)</f>
        <v>1800.48</v>
      </c>
      <c r="N67" s="247">
        <v>5.0000000000000001E-4</v>
      </c>
      <c r="O67" s="247">
        <f>ROUND(E67*N67,2)</f>
        <v>0</v>
      </c>
      <c r="P67" s="247">
        <v>0</v>
      </c>
      <c r="Q67" s="247">
        <f>ROUND(E67*P67,2)</f>
        <v>0</v>
      </c>
      <c r="R67" s="249"/>
      <c r="S67" s="249" t="s">
        <v>148</v>
      </c>
      <c r="T67" s="250" t="s">
        <v>149</v>
      </c>
      <c r="U67" s="225">
        <v>0</v>
      </c>
      <c r="V67" s="225">
        <f>ROUND(E67*U67,2)</f>
        <v>0</v>
      </c>
      <c r="W67" s="225"/>
      <c r="X67" s="225" t="s">
        <v>112</v>
      </c>
      <c r="Y67" s="225" t="s">
        <v>113</v>
      </c>
      <c r="Z67" s="215"/>
      <c r="AA67" s="215"/>
      <c r="AB67" s="215"/>
      <c r="AC67" s="215"/>
      <c r="AD67" s="215"/>
      <c r="AE67" s="215"/>
      <c r="AF67" s="215"/>
      <c r="AG67" s="215" t="s">
        <v>114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44">
        <v>40</v>
      </c>
      <c r="B68" s="245" t="s">
        <v>214</v>
      </c>
      <c r="C68" s="256" t="s">
        <v>215</v>
      </c>
      <c r="D68" s="246" t="s">
        <v>108</v>
      </c>
      <c r="E68" s="247">
        <v>2</v>
      </c>
      <c r="F68" s="248">
        <v>185</v>
      </c>
      <c r="G68" s="249">
        <f>ROUND(E68*F68,2)</f>
        <v>370</v>
      </c>
      <c r="H68" s="248">
        <v>0</v>
      </c>
      <c r="I68" s="249">
        <f>ROUND(E68*H68,2)</f>
        <v>0</v>
      </c>
      <c r="J68" s="248">
        <v>185</v>
      </c>
      <c r="K68" s="249">
        <f>ROUND(E68*J68,2)</f>
        <v>370</v>
      </c>
      <c r="L68" s="249">
        <v>21</v>
      </c>
      <c r="M68" s="249">
        <f>G68*(1+L68/100)</f>
        <v>447.7</v>
      </c>
      <c r="N68" s="247">
        <v>5.0000000000000001E-4</v>
      </c>
      <c r="O68" s="247">
        <f>ROUND(E68*N68,2)</f>
        <v>0</v>
      </c>
      <c r="P68" s="247">
        <v>0</v>
      </c>
      <c r="Q68" s="247">
        <f>ROUND(E68*P68,2)</f>
        <v>0</v>
      </c>
      <c r="R68" s="249"/>
      <c r="S68" s="249" t="s">
        <v>148</v>
      </c>
      <c r="T68" s="250" t="s">
        <v>149</v>
      </c>
      <c r="U68" s="225">
        <v>0</v>
      </c>
      <c r="V68" s="225">
        <f>ROUND(E68*U68,2)</f>
        <v>0</v>
      </c>
      <c r="W68" s="225"/>
      <c r="X68" s="225" t="s">
        <v>112</v>
      </c>
      <c r="Y68" s="225" t="s">
        <v>113</v>
      </c>
      <c r="Z68" s="215"/>
      <c r="AA68" s="215"/>
      <c r="AB68" s="215"/>
      <c r="AC68" s="215"/>
      <c r="AD68" s="215"/>
      <c r="AE68" s="215"/>
      <c r="AF68" s="215"/>
      <c r="AG68" s="215" t="s">
        <v>114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44">
        <v>41</v>
      </c>
      <c r="B69" s="245" t="s">
        <v>216</v>
      </c>
      <c r="C69" s="256" t="s">
        <v>217</v>
      </c>
      <c r="D69" s="246" t="s">
        <v>108</v>
      </c>
      <c r="E69" s="247">
        <v>29</v>
      </c>
      <c r="F69" s="248">
        <v>930</v>
      </c>
      <c r="G69" s="249">
        <f>ROUND(E69*F69,2)</f>
        <v>26970</v>
      </c>
      <c r="H69" s="248">
        <v>837.61</v>
      </c>
      <c r="I69" s="249">
        <f>ROUND(E69*H69,2)</f>
        <v>24290.69</v>
      </c>
      <c r="J69" s="248">
        <v>92.39</v>
      </c>
      <c r="K69" s="249">
        <f>ROUND(E69*J69,2)</f>
        <v>2679.31</v>
      </c>
      <c r="L69" s="249">
        <v>21</v>
      </c>
      <c r="M69" s="249">
        <f>G69*(1+L69/100)</f>
        <v>32633.7</v>
      </c>
      <c r="N69" s="247">
        <v>4.4000000000000002E-4</v>
      </c>
      <c r="O69" s="247">
        <f>ROUND(E69*N69,2)</f>
        <v>0.01</v>
      </c>
      <c r="P69" s="247">
        <v>0</v>
      </c>
      <c r="Q69" s="247">
        <f>ROUND(E69*P69,2)</f>
        <v>0</v>
      </c>
      <c r="R69" s="249" t="s">
        <v>152</v>
      </c>
      <c r="S69" s="249" t="s">
        <v>110</v>
      </c>
      <c r="T69" s="250" t="s">
        <v>111</v>
      </c>
      <c r="U69" s="225">
        <v>0.16</v>
      </c>
      <c r="V69" s="225">
        <f>ROUND(E69*U69,2)</f>
        <v>4.6399999999999997</v>
      </c>
      <c r="W69" s="225"/>
      <c r="X69" s="225" t="s">
        <v>112</v>
      </c>
      <c r="Y69" s="225" t="s">
        <v>113</v>
      </c>
      <c r="Z69" s="215"/>
      <c r="AA69" s="215"/>
      <c r="AB69" s="215"/>
      <c r="AC69" s="215"/>
      <c r="AD69" s="215"/>
      <c r="AE69" s="215"/>
      <c r="AF69" s="215"/>
      <c r="AG69" s="215" t="s">
        <v>114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44">
        <v>42</v>
      </c>
      <c r="B70" s="245" t="s">
        <v>218</v>
      </c>
      <c r="C70" s="256" t="s">
        <v>219</v>
      </c>
      <c r="D70" s="246" t="s">
        <v>108</v>
      </c>
      <c r="E70" s="247">
        <v>1</v>
      </c>
      <c r="F70" s="248">
        <v>1878</v>
      </c>
      <c r="G70" s="249">
        <f>ROUND(E70*F70,2)</f>
        <v>1878</v>
      </c>
      <c r="H70" s="248">
        <v>1785.61</v>
      </c>
      <c r="I70" s="249">
        <f>ROUND(E70*H70,2)</f>
        <v>1785.61</v>
      </c>
      <c r="J70" s="248">
        <v>92.39</v>
      </c>
      <c r="K70" s="249">
        <f>ROUND(E70*J70,2)</f>
        <v>92.39</v>
      </c>
      <c r="L70" s="249">
        <v>21</v>
      </c>
      <c r="M70" s="249">
        <f>G70*(1+L70/100)</f>
        <v>2272.38</v>
      </c>
      <c r="N70" s="247">
        <v>4.4999999999999999E-4</v>
      </c>
      <c r="O70" s="247">
        <f>ROUND(E70*N70,2)</f>
        <v>0</v>
      </c>
      <c r="P70" s="247">
        <v>0</v>
      </c>
      <c r="Q70" s="247">
        <f>ROUND(E70*P70,2)</f>
        <v>0</v>
      </c>
      <c r="R70" s="249" t="s">
        <v>152</v>
      </c>
      <c r="S70" s="249" t="s">
        <v>110</v>
      </c>
      <c r="T70" s="250" t="s">
        <v>111</v>
      </c>
      <c r="U70" s="225">
        <v>0.16</v>
      </c>
      <c r="V70" s="225">
        <f>ROUND(E70*U70,2)</f>
        <v>0.16</v>
      </c>
      <c r="W70" s="225"/>
      <c r="X70" s="225" t="s">
        <v>112</v>
      </c>
      <c r="Y70" s="225" t="s">
        <v>113</v>
      </c>
      <c r="Z70" s="215"/>
      <c r="AA70" s="215"/>
      <c r="AB70" s="215"/>
      <c r="AC70" s="215"/>
      <c r="AD70" s="215"/>
      <c r="AE70" s="215"/>
      <c r="AF70" s="215"/>
      <c r="AG70" s="215" t="s">
        <v>114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44">
        <v>43</v>
      </c>
      <c r="B71" s="245" t="s">
        <v>220</v>
      </c>
      <c r="C71" s="256" t="s">
        <v>221</v>
      </c>
      <c r="D71" s="246" t="s">
        <v>108</v>
      </c>
      <c r="E71" s="247">
        <v>22</v>
      </c>
      <c r="F71" s="248">
        <v>90</v>
      </c>
      <c r="G71" s="249">
        <f>ROUND(E71*F71,2)</f>
        <v>1980</v>
      </c>
      <c r="H71" s="248">
        <v>0</v>
      </c>
      <c r="I71" s="249">
        <f>ROUND(E71*H71,2)</f>
        <v>0</v>
      </c>
      <c r="J71" s="248">
        <v>90</v>
      </c>
      <c r="K71" s="249">
        <f>ROUND(E71*J71,2)</f>
        <v>1980</v>
      </c>
      <c r="L71" s="249">
        <v>21</v>
      </c>
      <c r="M71" s="249">
        <f>G71*(1+L71/100)</f>
        <v>2395.7999999999997</v>
      </c>
      <c r="N71" s="247">
        <v>1E-4</v>
      </c>
      <c r="O71" s="247">
        <f>ROUND(E71*N71,2)</f>
        <v>0</v>
      </c>
      <c r="P71" s="247">
        <v>0</v>
      </c>
      <c r="Q71" s="247">
        <f>ROUND(E71*P71,2)</f>
        <v>0</v>
      </c>
      <c r="R71" s="249"/>
      <c r="S71" s="249" t="s">
        <v>148</v>
      </c>
      <c r="T71" s="250" t="s">
        <v>149</v>
      </c>
      <c r="U71" s="225">
        <v>0.2</v>
      </c>
      <c r="V71" s="225">
        <f>ROUND(E71*U71,2)</f>
        <v>4.4000000000000004</v>
      </c>
      <c r="W71" s="225"/>
      <c r="X71" s="225" t="s">
        <v>112</v>
      </c>
      <c r="Y71" s="225" t="s">
        <v>113</v>
      </c>
      <c r="Z71" s="215"/>
      <c r="AA71" s="215"/>
      <c r="AB71" s="215"/>
      <c r="AC71" s="215"/>
      <c r="AD71" s="215"/>
      <c r="AE71" s="215"/>
      <c r="AF71" s="215"/>
      <c r="AG71" s="215" t="s">
        <v>114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2.5" outlineLevel="1" x14ac:dyDescent="0.2">
      <c r="A72" s="244">
        <v>44</v>
      </c>
      <c r="B72" s="245" t="s">
        <v>222</v>
      </c>
      <c r="C72" s="256" t="s">
        <v>223</v>
      </c>
      <c r="D72" s="246" t="s">
        <v>108</v>
      </c>
      <c r="E72" s="247">
        <v>8</v>
      </c>
      <c r="F72" s="248">
        <v>228</v>
      </c>
      <c r="G72" s="249">
        <f>ROUND(E72*F72,2)</f>
        <v>1824</v>
      </c>
      <c r="H72" s="248">
        <v>182.82</v>
      </c>
      <c r="I72" s="249">
        <f>ROUND(E72*H72,2)</f>
        <v>1462.56</v>
      </c>
      <c r="J72" s="248">
        <v>45.18</v>
      </c>
      <c r="K72" s="249">
        <f>ROUND(E72*J72,2)</f>
        <v>361.44</v>
      </c>
      <c r="L72" s="249">
        <v>21</v>
      </c>
      <c r="M72" s="249">
        <f>G72*(1+L72/100)</f>
        <v>2207.04</v>
      </c>
      <c r="N72" s="247">
        <v>2.9999999999999997E-4</v>
      </c>
      <c r="O72" s="247">
        <f>ROUND(E72*N72,2)</f>
        <v>0</v>
      </c>
      <c r="P72" s="247">
        <v>0</v>
      </c>
      <c r="Q72" s="247">
        <f>ROUND(E72*P72,2)</f>
        <v>0</v>
      </c>
      <c r="R72" s="249" t="s">
        <v>152</v>
      </c>
      <c r="S72" s="249" t="s">
        <v>110</v>
      </c>
      <c r="T72" s="250" t="s">
        <v>155</v>
      </c>
      <c r="U72" s="225">
        <v>0.08</v>
      </c>
      <c r="V72" s="225">
        <f>ROUND(E72*U72,2)</f>
        <v>0.64</v>
      </c>
      <c r="W72" s="225"/>
      <c r="X72" s="225" t="s">
        <v>112</v>
      </c>
      <c r="Y72" s="225" t="s">
        <v>113</v>
      </c>
      <c r="Z72" s="215"/>
      <c r="AA72" s="215"/>
      <c r="AB72" s="215"/>
      <c r="AC72" s="215"/>
      <c r="AD72" s="215"/>
      <c r="AE72" s="215"/>
      <c r="AF72" s="215"/>
      <c r="AG72" s="215" t="s">
        <v>114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44">
        <v>45</v>
      </c>
      <c r="B73" s="245" t="s">
        <v>224</v>
      </c>
      <c r="C73" s="256" t="s">
        <v>225</v>
      </c>
      <c r="D73" s="246" t="s">
        <v>108</v>
      </c>
      <c r="E73" s="247">
        <v>2</v>
      </c>
      <c r="F73" s="248">
        <v>387.5</v>
      </c>
      <c r="G73" s="249">
        <f>ROUND(E73*F73,2)</f>
        <v>775</v>
      </c>
      <c r="H73" s="248">
        <v>270.88</v>
      </c>
      <c r="I73" s="249">
        <f>ROUND(E73*H73,2)</f>
        <v>541.76</v>
      </c>
      <c r="J73" s="248">
        <v>116.62</v>
      </c>
      <c r="K73" s="249">
        <f>ROUND(E73*J73,2)</f>
        <v>233.24</v>
      </c>
      <c r="L73" s="249">
        <v>21</v>
      </c>
      <c r="M73" s="249">
        <f>G73*(1+L73/100)</f>
        <v>937.75</v>
      </c>
      <c r="N73" s="247">
        <v>2.5000000000000001E-4</v>
      </c>
      <c r="O73" s="247">
        <f>ROUND(E73*N73,2)</f>
        <v>0</v>
      </c>
      <c r="P73" s="247">
        <v>0</v>
      </c>
      <c r="Q73" s="247">
        <f>ROUND(E73*P73,2)</f>
        <v>0</v>
      </c>
      <c r="R73" s="249" t="s">
        <v>152</v>
      </c>
      <c r="S73" s="249" t="s">
        <v>110</v>
      </c>
      <c r="T73" s="250" t="s">
        <v>111</v>
      </c>
      <c r="U73" s="225">
        <v>0.21</v>
      </c>
      <c r="V73" s="225">
        <f>ROUND(E73*U73,2)</f>
        <v>0.42</v>
      </c>
      <c r="W73" s="225"/>
      <c r="X73" s="225" t="s">
        <v>112</v>
      </c>
      <c r="Y73" s="225" t="s">
        <v>113</v>
      </c>
      <c r="Z73" s="215"/>
      <c r="AA73" s="215"/>
      <c r="AB73" s="215"/>
      <c r="AC73" s="215"/>
      <c r="AD73" s="215"/>
      <c r="AE73" s="215"/>
      <c r="AF73" s="215"/>
      <c r="AG73" s="215" t="s">
        <v>114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44">
        <v>46</v>
      </c>
      <c r="B74" s="245" t="s">
        <v>226</v>
      </c>
      <c r="C74" s="256" t="s">
        <v>227</v>
      </c>
      <c r="D74" s="246" t="s">
        <v>108</v>
      </c>
      <c r="E74" s="247">
        <v>2</v>
      </c>
      <c r="F74" s="248">
        <v>536</v>
      </c>
      <c r="G74" s="249">
        <f>ROUND(E74*F74,2)</f>
        <v>1072</v>
      </c>
      <c r="H74" s="248">
        <v>408.11</v>
      </c>
      <c r="I74" s="249">
        <f>ROUND(E74*H74,2)</f>
        <v>816.22</v>
      </c>
      <c r="J74" s="248">
        <v>127.89</v>
      </c>
      <c r="K74" s="249">
        <f>ROUND(E74*J74,2)</f>
        <v>255.78</v>
      </c>
      <c r="L74" s="249">
        <v>21</v>
      </c>
      <c r="M74" s="249">
        <f>G74*(1+L74/100)</f>
        <v>1297.1199999999999</v>
      </c>
      <c r="N74" s="247">
        <v>4.6000000000000001E-4</v>
      </c>
      <c r="O74" s="247">
        <f>ROUND(E74*N74,2)</f>
        <v>0</v>
      </c>
      <c r="P74" s="247">
        <v>0</v>
      </c>
      <c r="Q74" s="247">
        <f>ROUND(E74*P74,2)</f>
        <v>0</v>
      </c>
      <c r="R74" s="249" t="s">
        <v>152</v>
      </c>
      <c r="S74" s="249" t="s">
        <v>110</v>
      </c>
      <c r="T74" s="250" t="s">
        <v>111</v>
      </c>
      <c r="U74" s="225">
        <v>0.23</v>
      </c>
      <c r="V74" s="225">
        <f>ROUND(E74*U74,2)</f>
        <v>0.46</v>
      </c>
      <c r="W74" s="225"/>
      <c r="X74" s="225" t="s">
        <v>112</v>
      </c>
      <c r="Y74" s="225" t="s">
        <v>113</v>
      </c>
      <c r="Z74" s="215"/>
      <c r="AA74" s="215"/>
      <c r="AB74" s="215"/>
      <c r="AC74" s="215"/>
      <c r="AD74" s="215"/>
      <c r="AE74" s="215"/>
      <c r="AF74" s="215"/>
      <c r="AG74" s="215" t="s">
        <v>114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44">
        <v>47</v>
      </c>
      <c r="B75" s="245" t="s">
        <v>228</v>
      </c>
      <c r="C75" s="256" t="s">
        <v>229</v>
      </c>
      <c r="D75" s="246" t="s">
        <v>166</v>
      </c>
      <c r="E75" s="247">
        <v>12</v>
      </c>
      <c r="F75" s="248">
        <v>836</v>
      </c>
      <c r="G75" s="249">
        <f>ROUND(E75*F75,2)</f>
        <v>10032</v>
      </c>
      <c r="H75" s="248">
        <v>0</v>
      </c>
      <c r="I75" s="249">
        <f>ROUND(E75*H75,2)</f>
        <v>0</v>
      </c>
      <c r="J75" s="248">
        <v>836</v>
      </c>
      <c r="K75" s="249">
        <f>ROUND(E75*J75,2)</f>
        <v>10032</v>
      </c>
      <c r="L75" s="249">
        <v>21</v>
      </c>
      <c r="M75" s="249">
        <f>G75*(1+L75/100)</f>
        <v>12138.72</v>
      </c>
      <c r="N75" s="247">
        <v>1.0399999999999999E-3</v>
      </c>
      <c r="O75" s="247">
        <f>ROUND(E75*N75,2)</f>
        <v>0.01</v>
      </c>
      <c r="P75" s="247">
        <v>0</v>
      </c>
      <c r="Q75" s="247">
        <f>ROUND(E75*P75,2)</f>
        <v>0</v>
      </c>
      <c r="R75" s="249"/>
      <c r="S75" s="249" t="s">
        <v>148</v>
      </c>
      <c r="T75" s="250" t="s">
        <v>149</v>
      </c>
      <c r="U75" s="225">
        <v>0</v>
      </c>
      <c r="V75" s="225">
        <f>ROUND(E75*U75,2)</f>
        <v>0</v>
      </c>
      <c r="W75" s="225"/>
      <c r="X75" s="225" t="s">
        <v>112</v>
      </c>
      <c r="Y75" s="225" t="s">
        <v>113</v>
      </c>
      <c r="Z75" s="215"/>
      <c r="AA75" s="215"/>
      <c r="AB75" s="215"/>
      <c r="AC75" s="215"/>
      <c r="AD75" s="215"/>
      <c r="AE75" s="215"/>
      <c r="AF75" s="215"/>
      <c r="AG75" s="215" t="s">
        <v>114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44">
        <v>48</v>
      </c>
      <c r="B76" s="245" t="s">
        <v>230</v>
      </c>
      <c r="C76" s="256" t="s">
        <v>231</v>
      </c>
      <c r="D76" s="246" t="s">
        <v>108</v>
      </c>
      <c r="E76" s="247">
        <v>24</v>
      </c>
      <c r="F76" s="248">
        <v>242.5</v>
      </c>
      <c r="G76" s="249">
        <f>ROUND(E76*F76,2)</f>
        <v>5820</v>
      </c>
      <c r="H76" s="248">
        <v>72.66</v>
      </c>
      <c r="I76" s="249">
        <f>ROUND(E76*H76,2)</f>
        <v>1743.84</v>
      </c>
      <c r="J76" s="248">
        <v>169.84</v>
      </c>
      <c r="K76" s="249">
        <f>ROUND(E76*J76,2)</f>
        <v>4076.16</v>
      </c>
      <c r="L76" s="249">
        <v>21</v>
      </c>
      <c r="M76" s="249">
        <f>G76*(1+L76/100)</f>
        <v>7042.2</v>
      </c>
      <c r="N76" s="247">
        <v>2.4000000000000001E-4</v>
      </c>
      <c r="O76" s="247">
        <f>ROUND(E76*N76,2)</f>
        <v>0.01</v>
      </c>
      <c r="P76" s="247">
        <v>0</v>
      </c>
      <c r="Q76" s="247">
        <f>ROUND(E76*P76,2)</f>
        <v>0</v>
      </c>
      <c r="R76" s="249" t="s">
        <v>152</v>
      </c>
      <c r="S76" s="249" t="s">
        <v>110</v>
      </c>
      <c r="T76" s="250" t="s">
        <v>111</v>
      </c>
      <c r="U76" s="225">
        <v>0.28000000000000003</v>
      </c>
      <c r="V76" s="225">
        <f>ROUND(E76*U76,2)</f>
        <v>6.72</v>
      </c>
      <c r="W76" s="225"/>
      <c r="X76" s="225" t="s">
        <v>112</v>
      </c>
      <c r="Y76" s="225" t="s">
        <v>113</v>
      </c>
      <c r="Z76" s="215"/>
      <c r="AA76" s="215"/>
      <c r="AB76" s="215"/>
      <c r="AC76" s="215"/>
      <c r="AD76" s="215"/>
      <c r="AE76" s="215"/>
      <c r="AF76" s="215"/>
      <c r="AG76" s="215" t="s">
        <v>114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44">
        <v>49</v>
      </c>
      <c r="B77" s="245" t="s">
        <v>232</v>
      </c>
      <c r="C77" s="256" t="s">
        <v>233</v>
      </c>
      <c r="D77" s="246" t="s">
        <v>166</v>
      </c>
      <c r="E77" s="247">
        <v>4</v>
      </c>
      <c r="F77" s="248">
        <v>4675</v>
      </c>
      <c r="G77" s="249">
        <f>ROUND(E77*F77,2)</f>
        <v>18700</v>
      </c>
      <c r="H77" s="248">
        <v>0</v>
      </c>
      <c r="I77" s="249">
        <f>ROUND(E77*H77,2)</f>
        <v>0</v>
      </c>
      <c r="J77" s="248">
        <v>4675</v>
      </c>
      <c r="K77" s="249">
        <f>ROUND(E77*J77,2)</f>
        <v>18700</v>
      </c>
      <c r="L77" s="249">
        <v>21</v>
      </c>
      <c r="M77" s="249">
        <f>G77*(1+L77/100)</f>
        <v>22627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9"/>
      <c r="S77" s="249" t="s">
        <v>148</v>
      </c>
      <c r="T77" s="250" t="s">
        <v>149</v>
      </c>
      <c r="U77" s="225">
        <v>0</v>
      </c>
      <c r="V77" s="225">
        <f>ROUND(E77*U77,2)</f>
        <v>0</v>
      </c>
      <c r="W77" s="225"/>
      <c r="X77" s="225" t="s">
        <v>112</v>
      </c>
      <c r="Y77" s="225" t="s">
        <v>113</v>
      </c>
      <c r="Z77" s="215"/>
      <c r="AA77" s="215"/>
      <c r="AB77" s="215"/>
      <c r="AC77" s="215"/>
      <c r="AD77" s="215"/>
      <c r="AE77" s="215"/>
      <c r="AF77" s="215"/>
      <c r="AG77" s="215" t="s">
        <v>114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33.75" outlineLevel="1" x14ac:dyDescent="0.2">
      <c r="A78" s="244">
        <v>50</v>
      </c>
      <c r="B78" s="245" t="s">
        <v>234</v>
      </c>
      <c r="C78" s="256" t="s">
        <v>235</v>
      </c>
      <c r="D78" s="246" t="s">
        <v>108</v>
      </c>
      <c r="E78" s="247">
        <v>8</v>
      </c>
      <c r="F78" s="248">
        <v>161.5</v>
      </c>
      <c r="G78" s="249">
        <f>ROUND(E78*F78,2)</f>
        <v>1292</v>
      </c>
      <c r="H78" s="248">
        <v>161.5</v>
      </c>
      <c r="I78" s="249">
        <f>ROUND(E78*H78,2)</f>
        <v>1292</v>
      </c>
      <c r="J78" s="248">
        <v>0</v>
      </c>
      <c r="K78" s="249">
        <f>ROUND(E78*J78,2)</f>
        <v>0</v>
      </c>
      <c r="L78" s="249">
        <v>21</v>
      </c>
      <c r="M78" s="249">
        <f>G78*(1+L78/100)</f>
        <v>1563.32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9" t="s">
        <v>131</v>
      </c>
      <c r="S78" s="249" t="s">
        <v>110</v>
      </c>
      <c r="T78" s="250" t="s">
        <v>155</v>
      </c>
      <c r="U78" s="225">
        <v>0</v>
      </c>
      <c r="V78" s="225">
        <f>ROUND(E78*U78,2)</f>
        <v>0</v>
      </c>
      <c r="W78" s="225"/>
      <c r="X78" s="225" t="s">
        <v>132</v>
      </c>
      <c r="Y78" s="225" t="s">
        <v>113</v>
      </c>
      <c r="Z78" s="215"/>
      <c r="AA78" s="215"/>
      <c r="AB78" s="215"/>
      <c r="AC78" s="215"/>
      <c r="AD78" s="215"/>
      <c r="AE78" s="215"/>
      <c r="AF78" s="215"/>
      <c r="AG78" s="215" t="s">
        <v>133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44">
        <v>51</v>
      </c>
      <c r="B79" s="245" t="s">
        <v>236</v>
      </c>
      <c r="C79" s="256" t="s">
        <v>237</v>
      </c>
      <c r="D79" s="246" t="s">
        <v>140</v>
      </c>
      <c r="E79" s="247">
        <v>0.15257000000000001</v>
      </c>
      <c r="F79" s="248">
        <v>1239</v>
      </c>
      <c r="G79" s="249">
        <f>ROUND(E79*F79,2)</f>
        <v>189.03</v>
      </c>
      <c r="H79" s="248">
        <v>0</v>
      </c>
      <c r="I79" s="249">
        <f>ROUND(E79*H79,2)</f>
        <v>0</v>
      </c>
      <c r="J79" s="248">
        <v>1239</v>
      </c>
      <c r="K79" s="249">
        <f>ROUND(E79*J79,2)</f>
        <v>189.03</v>
      </c>
      <c r="L79" s="249">
        <v>21</v>
      </c>
      <c r="M79" s="249">
        <f>G79*(1+L79/100)</f>
        <v>228.72629999999998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9" t="s">
        <v>152</v>
      </c>
      <c r="S79" s="249" t="s">
        <v>110</v>
      </c>
      <c r="T79" s="250" t="s">
        <v>111</v>
      </c>
      <c r="U79" s="225">
        <v>2.5750000000000002</v>
      </c>
      <c r="V79" s="225">
        <f>ROUND(E79*U79,2)</f>
        <v>0.39</v>
      </c>
      <c r="W79" s="225"/>
      <c r="X79" s="225" t="s">
        <v>141</v>
      </c>
      <c r="Y79" s="225" t="s">
        <v>113</v>
      </c>
      <c r="Z79" s="215"/>
      <c r="AA79" s="215"/>
      <c r="AB79" s="215"/>
      <c r="AC79" s="215"/>
      <c r="AD79" s="215"/>
      <c r="AE79" s="215"/>
      <c r="AF79" s="215"/>
      <c r="AG79" s="215" t="s">
        <v>142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">
      <c r="A80" s="227" t="s">
        <v>104</v>
      </c>
      <c r="B80" s="228" t="s">
        <v>69</v>
      </c>
      <c r="C80" s="252" t="s">
        <v>70</v>
      </c>
      <c r="D80" s="229"/>
      <c r="E80" s="230"/>
      <c r="F80" s="231"/>
      <c r="G80" s="231">
        <f>SUMIF(AG81:AG98,"&lt;&gt;NOR",G81:G98)</f>
        <v>271772.32</v>
      </c>
      <c r="H80" s="231"/>
      <c r="I80" s="231">
        <f>SUM(I81:I98)</f>
        <v>66284.479999999996</v>
      </c>
      <c r="J80" s="231"/>
      <c r="K80" s="231">
        <f>SUM(K81:K98)</f>
        <v>205487.84</v>
      </c>
      <c r="L80" s="231"/>
      <c r="M80" s="231">
        <f>SUM(M81:M98)</f>
        <v>328844.50719999999</v>
      </c>
      <c r="N80" s="230"/>
      <c r="O80" s="230">
        <f>SUM(O81:O98)</f>
        <v>0.15000000000000002</v>
      </c>
      <c r="P80" s="230"/>
      <c r="Q80" s="230">
        <f>SUM(Q81:Q98)</f>
        <v>0</v>
      </c>
      <c r="R80" s="231"/>
      <c r="S80" s="231"/>
      <c r="T80" s="232"/>
      <c r="U80" s="226"/>
      <c r="V80" s="226">
        <f>SUM(V81:V98)</f>
        <v>1.68</v>
      </c>
      <c r="W80" s="226"/>
      <c r="X80" s="226"/>
      <c r="Y80" s="226"/>
      <c r="AG80" t="s">
        <v>105</v>
      </c>
    </row>
    <row r="81" spans="1:60" outlineLevel="1" x14ac:dyDescent="0.2">
      <c r="A81" s="244">
        <v>52</v>
      </c>
      <c r="B81" s="245" t="s">
        <v>238</v>
      </c>
      <c r="C81" s="256" t="s">
        <v>239</v>
      </c>
      <c r="D81" s="246" t="s">
        <v>166</v>
      </c>
      <c r="E81" s="247">
        <v>1</v>
      </c>
      <c r="F81" s="248">
        <v>5200</v>
      </c>
      <c r="G81" s="249">
        <f>ROUND(E81*F81,2)</f>
        <v>5200</v>
      </c>
      <c r="H81" s="248">
        <v>0</v>
      </c>
      <c r="I81" s="249">
        <f>ROUND(E81*H81,2)</f>
        <v>0</v>
      </c>
      <c r="J81" s="248">
        <v>5200</v>
      </c>
      <c r="K81" s="249">
        <f>ROUND(E81*J81,2)</f>
        <v>5200</v>
      </c>
      <c r="L81" s="249">
        <v>21</v>
      </c>
      <c r="M81" s="249">
        <f>G81*(1+L81/100)</f>
        <v>6292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9"/>
      <c r="S81" s="249" t="s">
        <v>148</v>
      </c>
      <c r="T81" s="250" t="s">
        <v>149</v>
      </c>
      <c r="U81" s="225">
        <v>0</v>
      </c>
      <c r="V81" s="225">
        <f>ROUND(E81*U81,2)</f>
        <v>0</v>
      </c>
      <c r="W81" s="225"/>
      <c r="X81" s="225" t="s">
        <v>112</v>
      </c>
      <c r="Y81" s="225" t="s">
        <v>113</v>
      </c>
      <c r="Z81" s="215"/>
      <c r="AA81" s="215"/>
      <c r="AB81" s="215"/>
      <c r="AC81" s="215"/>
      <c r="AD81" s="215"/>
      <c r="AE81" s="215"/>
      <c r="AF81" s="215"/>
      <c r="AG81" s="215" t="s">
        <v>114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44">
        <v>53</v>
      </c>
      <c r="B82" s="245" t="s">
        <v>240</v>
      </c>
      <c r="C82" s="256" t="s">
        <v>241</v>
      </c>
      <c r="D82" s="246" t="s">
        <v>166</v>
      </c>
      <c r="E82" s="247">
        <v>2</v>
      </c>
      <c r="F82" s="248">
        <v>4870</v>
      </c>
      <c r="G82" s="249">
        <f>ROUND(E82*F82,2)</f>
        <v>9740</v>
      </c>
      <c r="H82" s="248">
        <v>0</v>
      </c>
      <c r="I82" s="249">
        <f>ROUND(E82*H82,2)</f>
        <v>0</v>
      </c>
      <c r="J82" s="248">
        <v>4870</v>
      </c>
      <c r="K82" s="249">
        <f>ROUND(E82*J82,2)</f>
        <v>9740</v>
      </c>
      <c r="L82" s="249">
        <v>21</v>
      </c>
      <c r="M82" s="249">
        <f>G82*(1+L82/100)</f>
        <v>11785.4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9"/>
      <c r="S82" s="249" t="s">
        <v>148</v>
      </c>
      <c r="T82" s="250" t="s">
        <v>149</v>
      </c>
      <c r="U82" s="225">
        <v>0</v>
      </c>
      <c r="V82" s="225">
        <f>ROUND(E82*U82,2)</f>
        <v>0</v>
      </c>
      <c r="W82" s="225"/>
      <c r="X82" s="225" t="s">
        <v>112</v>
      </c>
      <c r="Y82" s="225" t="s">
        <v>113</v>
      </c>
      <c r="Z82" s="215"/>
      <c r="AA82" s="215"/>
      <c r="AB82" s="215"/>
      <c r="AC82" s="215"/>
      <c r="AD82" s="215"/>
      <c r="AE82" s="215"/>
      <c r="AF82" s="215"/>
      <c r="AG82" s="215" t="s">
        <v>114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44">
        <v>54</v>
      </c>
      <c r="B83" s="245" t="s">
        <v>242</v>
      </c>
      <c r="C83" s="256" t="s">
        <v>243</v>
      </c>
      <c r="D83" s="246" t="s">
        <v>166</v>
      </c>
      <c r="E83" s="247">
        <v>1</v>
      </c>
      <c r="F83" s="248">
        <v>3760</v>
      </c>
      <c r="G83" s="249">
        <f>ROUND(E83*F83,2)</f>
        <v>3760</v>
      </c>
      <c r="H83" s="248">
        <v>0</v>
      </c>
      <c r="I83" s="249">
        <f>ROUND(E83*H83,2)</f>
        <v>0</v>
      </c>
      <c r="J83" s="248">
        <v>3760</v>
      </c>
      <c r="K83" s="249">
        <f>ROUND(E83*J83,2)</f>
        <v>3760</v>
      </c>
      <c r="L83" s="249">
        <v>21</v>
      </c>
      <c r="M83" s="249">
        <f>G83*(1+L83/100)</f>
        <v>4549.5999999999995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9"/>
      <c r="S83" s="249" t="s">
        <v>148</v>
      </c>
      <c r="T83" s="250" t="s">
        <v>149</v>
      </c>
      <c r="U83" s="225">
        <v>0</v>
      </c>
      <c r="V83" s="225">
        <f>ROUND(E83*U83,2)</f>
        <v>0</v>
      </c>
      <c r="W83" s="225"/>
      <c r="X83" s="225" t="s">
        <v>112</v>
      </c>
      <c r="Y83" s="225" t="s">
        <v>113</v>
      </c>
      <c r="Z83" s="215"/>
      <c r="AA83" s="215"/>
      <c r="AB83" s="215"/>
      <c r="AC83" s="215"/>
      <c r="AD83" s="215"/>
      <c r="AE83" s="215"/>
      <c r="AF83" s="215"/>
      <c r="AG83" s="215" t="s">
        <v>114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44">
        <v>55</v>
      </c>
      <c r="B84" s="245" t="s">
        <v>244</v>
      </c>
      <c r="C84" s="256" t="s">
        <v>245</v>
      </c>
      <c r="D84" s="246" t="s">
        <v>166</v>
      </c>
      <c r="E84" s="247">
        <v>1</v>
      </c>
      <c r="F84" s="248">
        <v>3980</v>
      </c>
      <c r="G84" s="249">
        <f>ROUND(E84*F84,2)</f>
        <v>3980</v>
      </c>
      <c r="H84" s="248">
        <v>0</v>
      </c>
      <c r="I84" s="249">
        <f>ROUND(E84*H84,2)</f>
        <v>0</v>
      </c>
      <c r="J84" s="248">
        <v>3980</v>
      </c>
      <c r="K84" s="249">
        <f>ROUND(E84*J84,2)</f>
        <v>3980</v>
      </c>
      <c r="L84" s="249">
        <v>21</v>
      </c>
      <c r="M84" s="249">
        <f>G84*(1+L84/100)</f>
        <v>4815.8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9"/>
      <c r="S84" s="249" t="s">
        <v>148</v>
      </c>
      <c r="T84" s="250" t="s">
        <v>149</v>
      </c>
      <c r="U84" s="225">
        <v>0</v>
      </c>
      <c r="V84" s="225">
        <f>ROUND(E84*U84,2)</f>
        <v>0</v>
      </c>
      <c r="W84" s="225"/>
      <c r="X84" s="225" t="s">
        <v>112</v>
      </c>
      <c r="Y84" s="225" t="s">
        <v>113</v>
      </c>
      <c r="Z84" s="215"/>
      <c r="AA84" s="215"/>
      <c r="AB84" s="215"/>
      <c r="AC84" s="215"/>
      <c r="AD84" s="215"/>
      <c r="AE84" s="215"/>
      <c r="AF84" s="215"/>
      <c r="AG84" s="215" t="s">
        <v>114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44">
        <v>56</v>
      </c>
      <c r="B85" s="245" t="s">
        <v>246</v>
      </c>
      <c r="C85" s="256" t="s">
        <v>247</v>
      </c>
      <c r="D85" s="246" t="s">
        <v>166</v>
      </c>
      <c r="E85" s="247">
        <v>1</v>
      </c>
      <c r="F85" s="248">
        <v>4960</v>
      </c>
      <c r="G85" s="249">
        <f>ROUND(E85*F85,2)</f>
        <v>4960</v>
      </c>
      <c r="H85" s="248">
        <v>0</v>
      </c>
      <c r="I85" s="249">
        <f>ROUND(E85*H85,2)</f>
        <v>0</v>
      </c>
      <c r="J85" s="248">
        <v>4960</v>
      </c>
      <c r="K85" s="249">
        <f>ROUND(E85*J85,2)</f>
        <v>4960</v>
      </c>
      <c r="L85" s="249">
        <v>21</v>
      </c>
      <c r="M85" s="249">
        <f>G85*(1+L85/100)</f>
        <v>6001.5999999999995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9"/>
      <c r="S85" s="249" t="s">
        <v>148</v>
      </c>
      <c r="T85" s="250" t="s">
        <v>149</v>
      </c>
      <c r="U85" s="225">
        <v>0</v>
      </c>
      <c r="V85" s="225">
        <f>ROUND(E85*U85,2)</f>
        <v>0</v>
      </c>
      <c r="W85" s="225"/>
      <c r="X85" s="225" t="s">
        <v>112</v>
      </c>
      <c r="Y85" s="225" t="s">
        <v>113</v>
      </c>
      <c r="Z85" s="215"/>
      <c r="AA85" s="215"/>
      <c r="AB85" s="215"/>
      <c r="AC85" s="215"/>
      <c r="AD85" s="215"/>
      <c r="AE85" s="215"/>
      <c r="AF85" s="215"/>
      <c r="AG85" s="215" t="s">
        <v>114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44">
        <v>57</v>
      </c>
      <c r="B86" s="245" t="s">
        <v>248</v>
      </c>
      <c r="C86" s="256" t="s">
        <v>249</v>
      </c>
      <c r="D86" s="246" t="s">
        <v>166</v>
      </c>
      <c r="E86" s="247">
        <v>1</v>
      </c>
      <c r="F86" s="248">
        <v>5360</v>
      </c>
      <c r="G86" s="249">
        <f>ROUND(E86*F86,2)</f>
        <v>5360</v>
      </c>
      <c r="H86" s="248">
        <v>0</v>
      </c>
      <c r="I86" s="249">
        <f>ROUND(E86*H86,2)</f>
        <v>0</v>
      </c>
      <c r="J86" s="248">
        <v>5360</v>
      </c>
      <c r="K86" s="249">
        <f>ROUND(E86*J86,2)</f>
        <v>5360</v>
      </c>
      <c r="L86" s="249">
        <v>21</v>
      </c>
      <c r="M86" s="249">
        <f>G86*(1+L86/100)</f>
        <v>6485.5999999999995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9"/>
      <c r="S86" s="249" t="s">
        <v>148</v>
      </c>
      <c r="T86" s="250" t="s">
        <v>149</v>
      </c>
      <c r="U86" s="225">
        <v>0</v>
      </c>
      <c r="V86" s="225">
        <f>ROUND(E86*U86,2)</f>
        <v>0</v>
      </c>
      <c r="W86" s="225"/>
      <c r="X86" s="225" t="s">
        <v>112</v>
      </c>
      <c r="Y86" s="225" t="s">
        <v>113</v>
      </c>
      <c r="Z86" s="215"/>
      <c r="AA86" s="215"/>
      <c r="AB86" s="215"/>
      <c r="AC86" s="215"/>
      <c r="AD86" s="215"/>
      <c r="AE86" s="215"/>
      <c r="AF86" s="215"/>
      <c r="AG86" s="215" t="s">
        <v>114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44">
        <v>58</v>
      </c>
      <c r="B87" s="245" t="s">
        <v>250</v>
      </c>
      <c r="C87" s="256" t="s">
        <v>251</v>
      </c>
      <c r="D87" s="246" t="s">
        <v>166</v>
      </c>
      <c r="E87" s="247">
        <v>2</v>
      </c>
      <c r="F87" s="248">
        <v>8130</v>
      </c>
      <c r="G87" s="249">
        <f>ROUND(E87*F87,2)</f>
        <v>16260</v>
      </c>
      <c r="H87" s="248">
        <v>0</v>
      </c>
      <c r="I87" s="249">
        <f>ROUND(E87*H87,2)</f>
        <v>0</v>
      </c>
      <c r="J87" s="248">
        <v>8130</v>
      </c>
      <c r="K87" s="249">
        <f>ROUND(E87*J87,2)</f>
        <v>16260</v>
      </c>
      <c r="L87" s="249">
        <v>21</v>
      </c>
      <c r="M87" s="249">
        <f>G87*(1+L87/100)</f>
        <v>19674.599999999999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9"/>
      <c r="S87" s="249" t="s">
        <v>148</v>
      </c>
      <c r="T87" s="250" t="s">
        <v>252</v>
      </c>
      <c r="U87" s="225">
        <v>0</v>
      </c>
      <c r="V87" s="225">
        <f>ROUND(E87*U87,2)</f>
        <v>0</v>
      </c>
      <c r="W87" s="225"/>
      <c r="X87" s="225" t="s">
        <v>112</v>
      </c>
      <c r="Y87" s="225" t="s">
        <v>113</v>
      </c>
      <c r="Z87" s="215"/>
      <c r="AA87" s="215"/>
      <c r="AB87" s="215"/>
      <c r="AC87" s="215"/>
      <c r="AD87" s="215"/>
      <c r="AE87" s="215"/>
      <c r="AF87" s="215"/>
      <c r="AG87" s="215" t="s">
        <v>114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44">
        <v>59</v>
      </c>
      <c r="B88" s="245" t="s">
        <v>253</v>
      </c>
      <c r="C88" s="256" t="s">
        <v>254</v>
      </c>
      <c r="D88" s="246" t="s">
        <v>166</v>
      </c>
      <c r="E88" s="247">
        <v>1</v>
      </c>
      <c r="F88" s="248">
        <v>6860</v>
      </c>
      <c r="G88" s="249">
        <f>ROUND(E88*F88,2)</f>
        <v>6860</v>
      </c>
      <c r="H88" s="248">
        <v>0</v>
      </c>
      <c r="I88" s="249">
        <f>ROUND(E88*H88,2)</f>
        <v>0</v>
      </c>
      <c r="J88" s="248">
        <v>6860</v>
      </c>
      <c r="K88" s="249">
        <f>ROUND(E88*J88,2)</f>
        <v>6860</v>
      </c>
      <c r="L88" s="249">
        <v>21</v>
      </c>
      <c r="M88" s="249">
        <f>G88*(1+L88/100)</f>
        <v>8300.6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9"/>
      <c r="S88" s="249" t="s">
        <v>148</v>
      </c>
      <c r="T88" s="250" t="s">
        <v>252</v>
      </c>
      <c r="U88" s="225">
        <v>0</v>
      </c>
      <c r="V88" s="225">
        <f>ROUND(E88*U88,2)</f>
        <v>0</v>
      </c>
      <c r="W88" s="225"/>
      <c r="X88" s="225" t="s">
        <v>112</v>
      </c>
      <c r="Y88" s="225" t="s">
        <v>113</v>
      </c>
      <c r="Z88" s="215"/>
      <c r="AA88" s="215"/>
      <c r="AB88" s="215"/>
      <c r="AC88" s="215"/>
      <c r="AD88" s="215"/>
      <c r="AE88" s="215"/>
      <c r="AF88" s="215"/>
      <c r="AG88" s="215" t="s">
        <v>114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44">
        <v>60</v>
      </c>
      <c r="B89" s="245" t="s">
        <v>253</v>
      </c>
      <c r="C89" s="256" t="s">
        <v>254</v>
      </c>
      <c r="D89" s="246" t="s">
        <v>166</v>
      </c>
      <c r="E89" s="247">
        <v>4</v>
      </c>
      <c r="F89" s="248">
        <v>6860</v>
      </c>
      <c r="G89" s="249">
        <f>ROUND(E89*F89,2)</f>
        <v>27440</v>
      </c>
      <c r="H89" s="248">
        <v>0</v>
      </c>
      <c r="I89" s="249">
        <f>ROUND(E89*H89,2)</f>
        <v>0</v>
      </c>
      <c r="J89" s="248">
        <v>6860</v>
      </c>
      <c r="K89" s="249">
        <f>ROUND(E89*J89,2)</f>
        <v>27440</v>
      </c>
      <c r="L89" s="249">
        <v>21</v>
      </c>
      <c r="M89" s="249">
        <f>G89*(1+L89/100)</f>
        <v>33202.400000000001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9"/>
      <c r="S89" s="249" t="s">
        <v>148</v>
      </c>
      <c r="T89" s="250" t="s">
        <v>252</v>
      </c>
      <c r="U89" s="225">
        <v>0</v>
      </c>
      <c r="V89" s="225">
        <f>ROUND(E89*U89,2)</f>
        <v>0</v>
      </c>
      <c r="W89" s="225"/>
      <c r="X89" s="225" t="s">
        <v>112</v>
      </c>
      <c r="Y89" s="225" t="s">
        <v>113</v>
      </c>
      <c r="Z89" s="215"/>
      <c r="AA89" s="215"/>
      <c r="AB89" s="215"/>
      <c r="AC89" s="215"/>
      <c r="AD89" s="215"/>
      <c r="AE89" s="215"/>
      <c r="AF89" s="215"/>
      <c r="AG89" s="215" t="s">
        <v>114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44">
        <v>61</v>
      </c>
      <c r="B90" s="245" t="s">
        <v>255</v>
      </c>
      <c r="C90" s="256" t="s">
        <v>256</v>
      </c>
      <c r="D90" s="246" t="s">
        <v>166</v>
      </c>
      <c r="E90" s="247">
        <v>2</v>
      </c>
      <c r="F90" s="248">
        <v>5554</v>
      </c>
      <c r="G90" s="249">
        <f>ROUND(E90*F90,2)</f>
        <v>11108</v>
      </c>
      <c r="H90" s="248">
        <v>0</v>
      </c>
      <c r="I90" s="249">
        <f>ROUND(E90*H90,2)</f>
        <v>0</v>
      </c>
      <c r="J90" s="248">
        <v>5554</v>
      </c>
      <c r="K90" s="249">
        <f>ROUND(E90*J90,2)</f>
        <v>11108</v>
      </c>
      <c r="L90" s="249">
        <v>21</v>
      </c>
      <c r="M90" s="249">
        <f>G90*(1+L90/100)</f>
        <v>13440.68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9"/>
      <c r="S90" s="249" t="s">
        <v>148</v>
      </c>
      <c r="T90" s="250" t="s">
        <v>149</v>
      </c>
      <c r="U90" s="225">
        <v>0</v>
      </c>
      <c r="V90" s="225">
        <f>ROUND(E90*U90,2)</f>
        <v>0</v>
      </c>
      <c r="W90" s="225"/>
      <c r="X90" s="225" t="s">
        <v>112</v>
      </c>
      <c r="Y90" s="225" t="s">
        <v>113</v>
      </c>
      <c r="Z90" s="215"/>
      <c r="AA90" s="215"/>
      <c r="AB90" s="215"/>
      <c r="AC90" s="215"/>
      <c r="AD90" s="215"/>
      <c r="AE90" s="215"/>
      <c r="AF90" s="215"/>
      <c r="AG90" s="215" t="s">
        <v>114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44">
        <v>62</v>
      </c>
      <c r="B91" s="245" t="s">
        <v>257</v>
      </c>
      <c r="C91" s="256" t="s">
        <v>258</v>
      </c>
      <c r="D91" s="246" t="s">
        <v>166</v>
      </c>
      <c r="E91" s="247">
        <v>4</v>
      </c>
      <c r="F91" s="248">
        <v>6820</v>
      </c>
      <c r="G91" s="249">
        <f>ROUND(E91*F91,2)</f>
        <v>27280</v>
      </c>
      <c r="H91" s="248">
        <v>0</v>
      </c>
      <c r="I91" s="249">
        <f>ROUND(E91*H91,2)</f>
        <v>0</v>
      </c>
      <c r="J91" s="248">
        <v>6820</v>
      </c>
      <c r="K91" s="249">
        <f>ROUND(E91*J91,2)</f>
        <v>27280</v>
      </c>
      <c r="L91" s="249">
        <v>21</v>
      </c>
      <c r="M91" s="249">
        <f>G91*(1+L91/100)</f>
        <v>33008.799999999996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9"/>
      <c r="S91" s="249" t="s">
        <v>148</v>
      </c>
      <c r="T91" s="250" t="s">
        <v>149</v>
      </c>
      <c r="U91" s="225">
        <v>0</v>
      </c>
      <c r="V91" s="225">
        <f>ROUND(E91*U91,2)</f>
        <v>0</v>
      </c>
      <c r="W91" s="225"/>
      <c r="X91" s="225" t="s">
        <v>112</v>
      </c>
      <c r="Y91" s="225" t="s">
        <v>113</v>
      </c>
      <c r="Z91" s="215"/>
      <c r="AA91" s="215"/>
      <c r="AB91" s="215"/>
      <c r="AC91" s="215"/>
      <c r="AD91" s="215"/>
      <c r="AE91" s="215"/>
      <c r="AF91" s="215"/>
      <c r="AG91" s="215" t="s">
        <v>114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44">
        <v>63</v>
      </c>
      <c r="B92" s="245" t="s">
        <v>259</v>
      </c>
      <c r="C92" s="256" t="s">
        <v>260</v>
      </c>
      <c r="D92" s="246" t="s">
        <v>166</v>
      </c>
      <c r="E92" s="247">
        <v>3</v>
      </c>
      <c r="F92" s="248">
        <v>8910</v>
      </c>
      <c r="G92" s="249">
        <f>ROUND(E92*F92,2)</f>
        <v>26730</v>
      </c>
      <c r="H92" s="248">
        <v>0</v>
      </c>
      <c r="I92" s="249">
        <f>ROUND(E92*H92,2)</f>
        <v>0</v>
      </c>
      <c r="J92" s="248">
        <v>8910</v>
      </c>
      <c r="K92" s="249">
        <f>ROUND(E92*J92,2)</f>
        <v>26730</v>
      </c>
      <c r="L92" s="249">
        <v>21</v>
      </c>
      <c r="M92" s="249">
        <f>G92*(1+L92/100)</f>
        <v>32343.3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9"/>
      <c r="S92" s="249" t="s">
        <v>148</v>
      </c>
      <c r="T92" s="250" t="s">
        <v>149</v>
      </c>
      <c r="U92" s="225">
        <v>0</v>
      </c>
      <c r="V92" s="225">
        <f>ROUND(E92*U92,2)</f>
        <v>0</v>
      </c>
      <c r="W92" s="225"/>
      <c r="X92" s="225" t="s">
        <v>112</v>
      </c>
      <c r="Y92" s="225" t="s">
        <v>113</v>
      </c>
      <c r="Z92" s="215"/>
      <c r="AA92" s="215"/>
      <c r="AB92" s="215"/>
      <c r="AC92" s="215"/>
      <c r="AD92" s="215"/>
      <c r="AE92" s="215"/>
      <c r="AF92" s="215"/>
      <c r="AG92" s="215" t="s">
        <v>114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44">
        <v>64</v>
      </c>
      <c r="B93" s="245" t="s">
        <v>261</v>
      </c>
      <c r="C93" s="256" t="s">
        <v>262</v>
      </c>
      <c r="D93" s="246" t="s">
        <v>166</v>
      </c>
      <c r="E93" s="247">
        <v>4</v>
      </c>
      <c r="F93" s="248">
        <v>9520</v>
      </c>
      <c r="G93" s="249">
        <f>ROUND(E93*F93,2)</f>
        <v>38080</v>
      </c>
      <c r="H93" s="248">
        <v>0</v>
      </c>
      <c r="I93" s="249">
        <f>ROUND(E93*H93,2)</f>
        <v>0</v>
      </c>
      <c r="J93" s="248">
        <v>9520</v>
      </c>
      <c r="K93" s="249">
        <f>ROUND(E93*J93,2)</f>
        <v>38080</v>
      </c>
      <c r="L93" s="249">
        <v>21</v>
      </c>
      <c r="M93" s="249">
        <f>G93*(1+L93/100)</f>
        <v>46076.799999999996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9"/>
      <c r="S93" s="249" t="s">
        <v>148</v>
      </c>
      <c r="T93" s="250" t="s">
        <v>149</v>
      </c>
      <c r="U93" s="225">
        <v>0</v>
      </c>
      <c r="V93" s="225">
        <f>ROUND(E93*U93,2)</f>
        <v>0</v>
      </c>
      <c r="W93" s="225"/>
      <c r="X93" s="225" t="s">
        <v>112</v>
      </c>
      <c r="Y93" s="225" t="s">
        <v>113</v>
      </c>
      <c r="Z93" s="215"/>
      <c r="AA93" s="215"/>
      <c r="AB93" s="215"/>
      <c r="AC93" s="215"/>
      <c r="AD93" s="215"/>
      <c r="AE93" s="215"/>
      <c r="AF93" s="215"/>
      <c r="AG93" s="215" t="s">
        <v>114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44">
        <v>65</v>
      </c>
      <c r="B94" s="245" t="s">
        <v>263</v>
      </c>
      <c r="C94" s="256" t="s">
        <v>264</v>
      </c>
      <c r="D94" s="246" t="s">
        <v>166</v>
      </c>
      <c r="E94" s="247">
        <v>2</v>
      </c>
      <c r="F94" s="248">
        <v>8960</v>
      </c>
      <c r="G94" s="249">
        <f>ROUND(E94*F94,2)</f>
        <v>17920</v>
      </c>
      <c r="H94" s="248">
        <v>0</v>
      </c>
      <c r="I94" s="249">
        <f>ROUND(E94*H94,2)</f>
        <v>0</v>
      </c>
      <c r="J94" s="248">
        <v>8960</v>
      </c>
      <c r="K94" s="249">
        <f>ROUND(E94*J94,2)</f>
        <v>17920</v>
      </c>
      <c r="L94" s="249">
        <v>21</v>
      </c>
      <c r="M94" s="249">
        <f>G94*(1+L94/100)</f>
        <v>21683.200000000001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9"/>
      <c r="S94" s="249" t="s">
        <v>148</v>
      </c>
      <c r="T94" s="250" t="s">
        <v>149</v>
      </c>
      <c r="U94" s="225">
        <v>0</v>
      </c>
      <c r="V94" s="225">
        <f>ROUND(E94*U94,2)</f>
        <v>0</v>
      </c>
      <c r="W94" s="225"/>
      <c r="X94" s="225" t="s">
        <v>112</v>
      </c>
      <c r="Y94" s="225" t="s">
        <v>113</v>
      </c>
      <c r="Z94" s="215"/>
      <c r="AA94" s="215"/>
      <c r="AB94" s="215"/>
      <c r="AC94" s="215"/>
      <c r="AD94" s="215"/>
      <c r="AE94" s="215"/>
      <c r="AF94" s="215"/>
      <c r="AG94" s="215" t="s">
        <v>114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 x14ac:dyDescent="0.2">
      <c r="A95" s="244">
        <v>66</v>
      </c>
      <c r="B95" s="245" t="s">
        <v>265</v>
      </c>
      <c r="C95" s="256" t="s">
        <v>266</v>
      </c>
      <c r="D95" s="246" t="s">
        <v>108</v>
      </c>
      <c r="E95" s="247">
        <v>1</v>
      </c>
      <c r="F95" s="248">
        <v>26750</v>
      </c>
      <c r="G95" s="249">
        <f>ROUND(E95*F95,2)</f>
        <v>26750</v>
      </c>
      <c r="H95" s="248">
        <v>26170.48</v>
      </c>
      <c r="I95" s="249">
        <f>ROUND(E95*H95,2)</f>
        <v>26170.48</v>
      </c>
      <c r="J95" s="248">
        <v>579.52</v>
      </c>
      <c r="K95" s="249">
        <f>ROUND(E95*J95,2)</f>
        <v>579.52</v>
      </c>
      <c r="L95" s="249">
        <v>21</v>
      </c>
      <c r="M95" s="249">
        <f>G95*(1+L95/100)</f>
        <v>32367.5</v>
      </c>
      <c r="N95" s="247">
        <v>7.9200000000000007E-2</v>
      </c>
      <c r="O95" s="247">
        <f>ROUND(E95*N95,2)</f>
        <v>0.08</v>
      </c>
      <c r="P95" s="247">
        <v>0</v>
      </c>
      <c r="Q95" s="247">
        <f>ROUND(E95*P95,2)</f>
        <v>0</v>
      </c>
      <c r="R95" s="249" t="s">
        <v>152</v>
      </c>
      <c r="S95" s="249" t="s">
        <v>110</v>
      </c>
      <c r="T95" s="250" t="s">
        <v>111</v>
      </c>
      <c r="U95" s="225">
        <v>1.196</v>
      </c>
      <c r="V95" s="225">
        <f>ROUND(E95*U95,2)</f>
        <v>1.2</v>
      </c>
      <c r="W95" s="225"/>
      <c r="X95" s="225" t="s">
        <v>112</v>
      </c>
      <c r="Y95" s="225" t="s">
        <v>113</v>
      </c>
      <c r="Z95" s="215"/>
      <c r="AA95" s="215"/>
      <c r="AB95" s="215"/>
      <c r="AC95" s="215"/>
      <c r="AD95" s="215"/>
      <c r="AE95" s="215"/>
      <c r="AF95" s="215"/>
      <c r="AG95" s="215" t="s">
        <v>114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44">
        <v>67</v>
      </c>
      <c r="B96" s="245" t="s">
        <v>267</v>
      </c>
      <c r="C96" s="256" t="s">
        <v>268</v>
      </c>
      <c r="D96" s="246" t="s">
        <v>108</v>
      </c>
      <c r="E96" s="247">
        <v>4</v>
      </c>
      <c r="F96" s="248">
        <v>7625</v>
      </c>
      <c r="G96" s="249">
        <f>ROUND(E96*F96,2)</f>
        <v>30500</v>
      </c>
      <c r="H96" s="248">
        <v>7625</v>
      </c>
      <c r="I96" s="249">
        <f>ROUND(E96*H96,2)</f>
        <v>30500</v>
      </c>
      <c r="J96" s="248">
        <v>0</v>
      </c>
      <c r="K96" s="249">
        <f>ROUND(E96*J96,2)</f>
        <v>0</v>
      </c>
      <c r="L96" s="249">
        <v>21</v>
      </c>
      <c r="M96" s="249">
        <f>G96*(1+L96/100)</f>
        <v>36905</v>
      </c>
      <c r="N96" s="247">
        <v>1.8599999999999998E-2</v>
      </c>
      <c r="O96" s="247">
        <f>ROUND(E96*N96,2)</f>
        <v>7.0000000000000007E-2</v>
      </c>
      <c r="P96" s="247">
        <v>0</v>
      </c>
      <c r="Q96" s="247">
        <f>ROUND(E96*P96,2)</f>
        <v>0</v>
      </c>
      <c r="R96" s="249" t="s">
        <v>131</v>
      </c>
      <c r="S96" s="249" t="s">
        <v>110</v>
      </c>
      <c r="T96" s="250" t="s">
        <v>111</v>
      </c>
      <c r="U96" s="225">
        <v>0</v>
      </c>
      <c r="V96" s="225">
        <f>ROUND(E96*U96,2)</f>
        <v>0</v>
      </c>
      <c r="W96" s="225"/>
      <c r="X96" s="225" t="s">
        <v>132</v>
      </c>
      <c r="Y96" s="225" t="s">
        <v>113</v>
      </c>
      <c r="Z96" s="215"/>
      <c r="AA96" s="215"/>
      <c r="AB96" s="215"/>
      <c r="AC96" s="215"/>
      <c r="AD96" s="215"/>
      <c r="AE96" s="215"/>
      <c r="AF96" s="215"/>
      <c r="AG96" s="215" t="s">
        <v>133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44">
        <v>68</v>
      </c>
      <c r="B97" s="245" t="s">
        <v>269</v>
      </c>
      <c r="C97" s="256" t="s">
        <v>270</v>
      </c>
      <c r="D97" s="246" t="s">
        <v>108</v>
      </c>
      <c r="E97" s="247">
        <v>22</v>
      </c>
      <c r="F97" s="248">
        <v>437</v>
      </c>
      <c r="G97" s="249">
        <f>ROUND(E97*F97,2)</f>
        <v>9614</v>
      </c>
      <c r="H97" s="248">
        <v>437</v>
      </c>
      <c r="I97" s="249">
        <f>ROUND(E97*H97,2)</f>
        <v>9614</v>
      </c>
      <c r="J97" s="248">
        <v>0</v>
      </c>
      <c r="K97" s="249">
        <f>ROUND(E97*J97,2)</f>
        <v>0</v>
      </c>
      <c r="L97" s="249">
        <v>21</v>
      </c>
      <c r="M97" s="249">
        <f>G97*(1+L97/100)</f>
        <v>11632.94</v>
      </c>
      <c r="N97" s="247">
        <v>1.3999999999999999E-4</v>
      </c>
      <c r="O97" s="247">
        <f>ROUND(E97*N97,2)</f>
        <v>0</v>
      </c>
      <c r="P97" s="247">
        <v>0</v>
      </c>
      <c r="Q97" s="247">
        <f>ROUND(E97*P97,2)</f>
        <v>0</v>
      </c>
      <c r="R97" s="249" t="s">
        <v>131</v>
      </c>
      <c r="S97" s="249" t="s">
        <v>110</v>
      </c>
      <c r="T97" s="250" t="s">
        <v>111</v>
      </c>
      <c r="U97" s="225">
        <v>0</v>
      </c>
      <c r="V97" s="225">
        <f>ROUND(E97*U97,2)</f>
        <v>0</v>
      </c>
      <c r="W97" s="225"/>
      <c r="X97" s="225" t="s">
        <v>132</v>
      </c>
      <c r="Y97" s="225" t="s">
        <v>113</v>
      </c>
      <c r="Z97" s="215"/>
      <c r="AA97" s="215"/>
      <c r="AB97" s="215"/>
      <c r="AC97" s="215"/>
      <c r="AD97" s="215"/>
      <c r="AE97" s="215"/>
      <c r="AF97" s="215"/>
      <c r="AG97" s="215" t="s">
        <v>133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44">
        <v>69</v>
      </c>
      <c r="B98" s="245" t="s">
        <v>271</v>
      </c>
      <c r="C98" s="256" t="s">
        <v>272</v>
      </c>
      <c r="D98" s="246" t="s">
        <v>140</v>
      </c>
      <c r="E98" s="247">
        <v>0.15668000000000001</v>
      </c>
      <c r="F98" s="248">
        <v>1470</v>
      </c>
      <c r="G98" s="249">
        <f>ROUND(E98*F98,2)</f>
        <v>230.32</v>
      </c>
      <c r="H98" s="248">
        <v>0</v>
      </c>
      <c r="I98" s="249">
        <f>ROUND(E98*H98,2)</f>
        <v>0</v>
      </c>
      <c r="J98" s="248">
        <v>1470</v>
      </c>
      <c r="K98" s="249">
        <f>ROUND(E98*J98,2)</f>
        <v>230.32</v>
      </c>
      <c r="L98" s="249">
        <v>21</v>
      </c>
      <c r="M98" s="249">
        <f>G98*(1+L98/100)</f>
        <v>278.68719999999996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9" t="s">
        <v>152</v>
      </c>
      <c r="S98" s="249" t="s">
        <v>110</v>
      </c>
      <c r="T98" s="250" t="s">
        <v>111</v>
      </c>
      <c r="U98" s="225">
        <v>3.0750000000000002</v>
      </c>
      <c r="V98" s="225">
        <f>ROUND(E98*U98,2)</f>
        <v>0.48</v>
      </c>
      <c r="W98" s="225"/>
      <c r="X98" s="225" t="s">
        <v>141</v>
      </c>
      <c r="Y98" s="225" t="s">
        <v>113</v>
      </c>
      <c r="Z98" s="215"/>
      <c r="AA98" s="215"/>
      <c r="AB98" s="215"/>
      <c r="AC98" s="215"/>
      <c r="AD98" s="215"/>
      <c r="AE98" s="215"/>
      <c r="AF98" s="215"/>
      <c r="AG98" s="215" t="s">
        <v>142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227" t="s">
        <v>104</v>
      </c>
      <c r="B99" s="228" t="s">
        <v>71</v>
      </c>
      <c r="C99" s="252" t="s">
        <v>72</v>
      </c>
      <c r="D99" s="229"/>
      <c r="E99" s="230"/>
      <c r="F99" s="231"/>
      <c r="G99" s="231">
        <f>SUMIF(AG100:AG101,"&lt;&gt;NOR",G100:G101)</f>
        <v>25000</v>
      </c>
      <c r="H99" s="231"/>
      <c r="I99" s="231">
        <f>SUM(I100:I101)</f>
        <v>0</v>
      </c>
      <c r="J99" s="231"/>
      <c r="K99" s="231">
        <f>SUM(K100:K101)</f>
        <v>25000</v>
      </c>
      <c r="L99" s="231"/>
      <c r="M99" s="231">
        <f>SUM(M100:M101)</f>
        <v>30250</v>
      </c>
      <c r="N99" s="230"/>
      <c r="O99" s="230">
        <f>SUM(O100:O101)</f>
        <v>0</v>
      </c>
      <c r="P99" s="230"/>
      <c r="Q99" s="230">
        <f>SUM(Q100:Q101)</f>
        <v>0</v>
      </c>
      <c r="R99" s="231"/>
      <c r="S99" s="231"/>
      <c r="T99" s="232"/>
      <c r="U99" s="226"/>
      <c r="V99" s="226">
        <f>SUM(V100:V101)</f>
        <v>0</v>
      </c>
      <c r="W99" s="226"/>
      <c r="X99" s="226"/>
      <c r="Y99" s="226"/>
      <c r="AG99" t="s">
        <v>105</v>
      </c>
    </row>
    <row r="100" spans="1:60" outlineLevel="1" x14ac:dyDescent="0.2">
      <c r="A100" s="234">
        <v>70</v>
      </c>
      <c r="B100" s="235" t="s">
        <v>273</v>
      </c>
      <c r="C100" s="253" t="s">
        <v>274</v>
      </c>
      <c r="D100" s="236" t="s">
        <v>275</v>
      </c>
      <c r="E100" s="237">
        <v>1</v>
      </c>
      <c r="F100" s="238">
        <v>25000</v>
      </c>
      <c r="G100" s="239">
        <f>ROUND(E100*F100,2)</f>
        <v>25000</v>
      </c>
      <c r="H100" s="238">
        <v>0</v>
      </c>
      <c r="I100" s="239">
        <f>ROUND(E100*H100,2)</f>
        <v>0</v>
      </c>
      <c r="J100" s="238">
        <v>25000</v>
      </c>
      <c r="K100" s="239">
        <f>ROUND(E100*J100,2)</f>
        <v>25000</v>
      </c>
      <c r="L100" s="239">
        <v>21</v>
      </c>
      <c r="M100" s="239">
        <f>G100*(1+L100/100)</f>
        <v>30250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9"/>
      <c r="S100" s="239" t="s">
        <v>148</v>
      </c>
      <c r="T100" s="240" t="s">
        <v>276</v>
      </c>
      <c r="U100" s="225">
        <v>0</v>
      </c>
      <c r="V100" s="225">
        <f>ROUND(E100*U100,2)</f>
        <v>0</v>
      </c>
      <c r="W100" s="225"/>
      <c r="X100" s="225" t="s">
        <v>112</v>
      </c>
      <c r="Y100" s="225" t="s">
        <v>113</v>
      </c>
      <c r="Z100" s="215"/>
      <c r="AA100" s="215"/>
      <c r="AB100" s="215"/>
      <c r="AC100" s="215"/>
      <c r="AD100" s="215"/>
      <c r="AE100" s="215"/>
      <c r="AF100" s="215"/>
      <c r="AG100" s="215" t="s">
        <v>114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22"/>
      <c r="B101" s="223"/>
      <c r="C101" s="254" t="s">
        <v>277</v>
      </c>
      <c r="D101" s="242"/>
      <c r="E101" s="242"/>
      <c r="F101" s="242"/>
      <c r="G101" s="242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116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">
      <c r="A102" s="227" t="s">
        <v>104</v>
      </c>
      <c r="B102" s="228" t="s">
        <v>73</v>
      </c>
      <c r="C102" s="252" t="s">
        <v>74</v>
      </c>
      <c r="D102" s="229"/>
      <c r="E102" s="230"/>
      <c r="F102" s="231"/>
      <c r="G102" s="231">
        <f>SUMIF(AG103:AG114,"&lt;&gt;NOR",G103:G114)</f>
        <v>120200</v>
      </c>
      <c r="H102" s="231"/>
      <c r="I102" s="231">
        <f>SUM(I103:I114)</f>
        <v>0</v>
      </c>
      <c r="J102" s="231"/>
      <c r="K102" s="231">
        <f>SUM(K103:K114)</f>
        <v>120200</v>
      </c>
      <c r="L102" s="231"/>
      <c r="M102" s="231">
        <f>SUM(M103:M114)</f>
        <v>145442</v>
      </c>
      <c r="N102" s="230"/>
      <c r="O102" s="230">
        <f>SUM(O103:O114)</f>
        <v>0</v>
      </c>
      <c r="P102" s="230"/>
      <c r="Q102" s="230">
        <f>SUM(Q103:Q114)</f>
        <v>0</v>
      </c>
      <c r="R102" s="231"/>
      <c r="S102" s="231"/>
      <c r="T102" s="232"/>
      <c r="U102" s="226"/>
      <c r="V102" s="226">
        <f>SUM(V103:V114)</f>
        <v>0</v>
      </c>
      <c r="W102" s="226"/>
      <c r="X102" s="226"/>
      <c r="Y102" s="226"/>
      <c r="AG102" t="s">
        <v>105</v>
      </c>
    </row>
    <row r="103" spans="1:60" outlineLevel="1" x14ac:dyDescent="0.2">
      <c r="A103" s="244">
        <v>71</v>
      </c>
      <c r="B103" s="245" t="s">
        <v>278</v>
      </c>
      <c r="C103" s="256" t="s">
        <v>279</v>
      </c>
      <c r="D103" s="246" t="s">
        <v>280</v>
      </c>
      <c r="E103" s="247">
        <v>12</v>
      </c>
      <c r="F103" s="248">
        <v>550</v>
      </c>
      <c r="G103" s="249">
        <f>ROUND(E103*F103,2)</f>
        <v>6600</v>
      </c>
      <c r="H103" s="248">
        <v>0</v>
      </c>
      <c r="I103" s="249">
        <f>ROUND(E103*H103,2)</f>
        <v>0</v>
      </c>
      <c r="J103" s="248">
        <v>550</v>
      </c>
      <c r="K103" s="249">
        <f>ROUND(E103*J103,2)</f>
        <v>6600</v>
      </c>
      <c r="L103" s="249">
        <v>21</v>
      </c>
      <c r="M103" s="249">
        <f>G103*(1+L103/100)</f>
        <v>7986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9"/>
      <c r="S103" s="249" t="s">
        <v>148</v>
      </c>
      <c r="T103" s="250" t="s">
        <v>149</v>
      </c>
      <c r="U103" s="225">
        <v>0</v>
      </c>
      <c r="V103" s="225">
        <f>ROUND(E103*U103,2)</f>
        <v>0</v>
      </c>
      <c r="W103" s="225"/>
      <c r="X103" s="225" t="s">
        <v>281</v>
      </c>
      <c r="Y103" s="225" t="s">
        <v>113</v>
      </c>
      <c r="Z103" s="215"/>
      <c r="AA103" s="215"/>
      <c r="AB103" s="215"/>
      <c r="AC103" s="215"/>
      <c r="AD103" s="215"/>
      <c r="AE103" s="215"/>
      <c r="AF103" s="215"/>
      <c r="AG103" s="215" t="s">
        <v>282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44">
        <v>72</v>
      </c>
      <c r="B104" s="245" t="s">
        <v>283</v>
      </c>
      <c r="C104" s="256" t="s">
        <v>284</v>
      </c>
      <c r="D104" s="246" t="s">
        <v>280</v>
      </c>
      <c r="E104" s="247">
        <v>40</v>
      </c>
      <c r="F104" s="248">
        <v>550</v>
      </c>
      <c r="G104" s="249">
        <f>ROUND(E104*F104,2)</f>
        <v>22000</v>
      </c>
      <c r="H104" s="248">
        <v>0</v>
      </c>
      <c r="I104" s="249">
        <f>ROUND(E104*H104,2)</f>
        <v>0</v>
      </c>
      <c r="J104" s="248">
        <v>550</v>
      </c>
      <c r="K104" s="249">
        <f>ROUND(E104*J104,2)</f>
        <v>22000</v>
      </c>
      <c r="L104" s="249">
        <v>21</v>
      </c>
      <c r="M104" s="249">
        <f>G104*(1+L104/100)</f>
        <v>26620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9"/>
      <c r="S104" s="249" t="s">
        <v>148</v>
      </c>
      <c r="T104" s="250" t="s">
        <v>149</v>
      </c>
      <c r="U104" s="225">
        <v>0</v>
      </c>
      <c r="V104" s="225">
        <f>ROUND(E104*U104,2)</f>
        <v>0</v>
      </c>
      <c r="W104" s="225"/>
      <c r="X104" s="225" t="s">
        <v>281</v>
      </c>
      <c r="Y104" s="225" t="s">
        <v>113</v>
      </c>
      <c r="Z104" s="215"/>
      <c r="AA104" s="215"/>
      <c r="AB104" s="215"/>
      <c r="AC104" s="215"/>
      <c r="AD104" s="215"/>
      <c r="AE104" s="215"/>
      <c r="AF104" s="215"/>
      <c r="AG104" s="215" t="s">
        <v>282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44">
        <v>73</v>
      </c>
      <c r="B105" s="245" t="s">
        <v>285</v>
      </c>
      <c r="C105" s="256" t="s">
        <v>286</v>
      </c>
      <c r="D105" s="246" t="s">
        <v>147</v>
      </c>
      <c r="E105" s="247">
        <v>1</v>
      </c>
      <c r="F105" s="248">
        <v>10000</v>
      </c>
      <c r="G105" s="249">
        <f>ROUND(E105*F105,2)</f>
        <v>10000</v>
      </c>
      <c r="H105" s="248">
        <v>0</v>
      </c>
      <c r="I105" s="249">
        <f>ROUND(E105*H105,2)</f>
        <v>0</v>
      </c>
      <c r="J105" s="248">
        <v>10000</v>
      </c>
      <c r="K105" s="249">
        <f>ROUND(E105*J105,2)</f>
        <v>10000</v>
      </c>
      <c r="L105" s="249">
        <v>21</v>
      </c>
      <c r="M105" s="249">
        <f>G105*(1+L105/100)</f>
        <v>12100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9"/>
      <c r="S105" s="249" t="s">
        <v>148</v>
      </c>
      <c r="T105" s="250" t="s">
        <v>276</v>
      </c>
      <c r="U105" s="225">
        <v>0</v>
      </c>
      <c r="V105" s="225">
        <f>ROUND(E105*U105,2)</f>
        <v>0</v>
      </c>
      <c r="W105" s="225"/>
      <c r="X105" s="225" t="s">
        <v>281</v>
      </c>
      <c r="Y105" s="225" t="s">
        <v>113</v>
      </c>
      <c r="Z105" s="215"/>
      <c r="AA105" s="215"/>
      <c r="AB105" s="215"/>
      <c r="AC105" s="215"/>
      <c r="AD105" s="215"/>
      <c r="AE105" s="215"/>
      <c r="AF105" s="215"/>
      <c r="AG105" s="215" t="s">
        <v>282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44">
        <v>74</v>
      </c>
      <c r="B106" s="245" t="s">
        <v>287</v>
      </c>
      <c r="C106" s="256" t="s">
        <v>288</v>
      </c>
      <c r="D106" s="246" t="s">
        <v>280</v>
      </c>
      <c r="E106" s="247">
        <v>12</v>
      </c>
      <c r="F106" s="248">
        <v>550</v>
      </c>
      <c r="G106" s="249">
        <f>ROUND(E106*F106,2)</f>
        <v>6600</v>
      </c>
      <c r="H106" s="248">
        <v>0</v>
      </c>
      <c r="I106" s="249">
        <f>ROUND(E106*H106,2)</f>
        <v>0</v>
      </c>
      <c r="J106" s="248">
        <v>550</v>
      </c>
      <c r="K106" s="249">
        <f>ROUND(E106*J106,2)</f>
        <v>6600</v>
      </c>
      <c r="L106" s="249">
        <v>21</v>
      </c>
      <c r="M106" s="249">
        <f>G106*(1+L106/100)</f>
        <v>7986</v>
      </c>
      <c r="N106" s="247">
        <v>0</v>
      </c>
      <c r="O106" s="247">
        <f>ROUND(E106*N106,2)</f>
        <v>0</v>
      </c>
      <c r="P106" s="247">
        <v>0</v>
      </c>
      <c r="Q106" s="247">
        <f>ROUND(E106*P106,2)</f>
        <v>0</v>
      </c>
      <c r="R106" s="249"/>
      <c r="S106" s="249" t="s">
        <v>148</v>
      </c>
      <c r="T106" s="250" t="s">
        <v>149</v>
      </c>
      <c r="U106" s="225">
        <v>0</v>
      </c>
      <c r="V106" s="225">
        <f>ROUND(E106*U106,2)</f>
        <v>0</v>
      </c>
      <c r="W106" s="225"/>
      <c r="X106" s="225" t="s">
        <v>281</v>
      </c>
      <c r="Y106" s="225" t="s">
        <v>113</v>
      </c>
      <c r="Z106" s="215"/>
      <c r="AA106" s="215"/>
      <c r="AB106" s="215"/>
      <c r="AC106" s="215"/>
      <c r="AD106" s="215"/>
      <c r="AE106" s="215"/>
      <c r="AF106" s="215"/>
      <c r="AG106" s="215" t="s">
        <v>282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4">
        <v>75</v>
      </c>
      <c r="B107" s="245" t="s">
        <v>289</v>
      </c>
      <c r="C107" s="256" t="s">
        <v>290</v>
      </c>
      <c r="D107" s="246" t="s">
        <v>280</v>
      </c>
      <c r="E107" s="247">
        <v>24</v>
      </c>
      <c r="F107" s="248">
        <v>550</v>
      </c>
      <c r="G107" s="249">
        <f>ROUND(E107*F107,2)</f>
        <v>13200</v>
      </c>
      <c r="H107" s="248">
        <v>0</v>
      </c>
      <c r="I107" s="249">
        <f>ROUND(E107*H107,2)</f>
        <v>0</v>
      </c>
      <c r="J107" s="248">
        <v>550</v>
      </c>
      <c r="K107" s="249">
        <f>ROUND(E107*J107,2)</f>
        <v>13200</v>
      </c>
      <c r="L107" s="249">
        <v>21</v>
      </c>
      <c r="M107" s="249">
        <f>G107*(1+L107/100)</f>
        <v>15972</v>
      </c>
      <c r="N107" s="247">
        <v>0</v>
      </c>
      <c r="O107" s="247">
        <f>ROUND(E107*N107,2)</f>
        <v>0</v>
      </c>
      <c r="P107" s="247">
        <v>0</v>
      </c>
      <c r="Q107" s="247">
        <f>ROUND(E107*P107,2)</f>
        <v>0</v>
      </c>
      <c r="R107" s="249"/>
      <c r="S107" s="249" t="s">
        <v>148</v>
      </c>
      <c r="T107" s="250" t="s">
        <v>149</v>
      </c>
      <c r="U107" s="225">
        <v>0</v>
      </c>
      <c r="V107" s="225">
        <f>ROUND(E107*U107,2)</f>
        <v>0</v>
      </c>
      <c r="W107" s="225"/>
      <c r="X107" s="225" t="s">
        <v>281</v>
      </c>
      <c r="Y107" s="225" t="s">
        <v>113</v>
      </c>
      <c r="Z107" s="215"/>
      <c r="AA107" s="215"/>
      <c r="AB107" s="215"/>
      <c r="AC107" s="215"/>
      <c r="AD107" s="215"/>
      <c r="AE107" s="215"/>
      <c r="AF107" s="215"/>
      <c r="AG107" s="215" t="s">
        <v>282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44">
        <v>76</v>
      </c>
      <c r="B108" s="245" t="s">
        <v>291</v>
      </c>
      <c r="C108" s="256" t="s">
        <v>292</v>
      </c>
      <c r="D108" s="246" t="s">
        <v>280</v>
      </c>
      <c r="E108" s="247">
        <v>24</v>
      </c>
      <c r="F108" s="248">
        <v>550</v>
      </c>
      <c r="G108" s="249">
        <f>ROUND(E108*F108,2)</f>
        <v>13200</v>
      </c>
      <c r="H108" s="248">
        <v>0</v>
      </c>
      <c r="I108" s="249">
        <f>ROUND(E108*H108,2)</f>
        <v>0</v>
      </c>
      <c r="J108" s="248">
        <v>550</v>
      </c>
      <c r="K108" s="249">
        <f>ROUND(E108*J108,2)</f>
        <v>13200</v>
      </c>
      <c r="L108" s="249">
        <v>21</v>
      </c>
      <c r="M108" s="249">
        <f>G108*(1+L108/100)</f>
        <v>15972</v>
      </c>
      <c r="N108" s="247">
        <v>0</v>
      </c>
      <c r="O108" s="247">
        <f>ROUND(E108*N108,2)</f>
        <v>0</v>
      </c>
      <c r="P108" s="247">
        <v>0</v>
      </c>
      <c r="Q108" s="247">
        <f>ROUND(E108*P108,2)</f>
        <v>0</v>
      </c>
      <c r="R108" s="249"/>
      <c r="S108" s="249" t="s">
        <v>148</v>
      </c>
      <c r="T108" s="250" t="s">
        <v>149</v>
      </c>
      <c r="U108" s="225">
        <v>0</v>
      </c>
      <c r="V108" s="225">
        <f>ROUND(E108*U108,2)</f>
        <v>0</v>
      </c>
      <c r="W108" s="225"/>
      <c r="X108" s="225" t="s">
        <v>281</v>
      </c>
      <c r="Y108" s="225" t="s">
        <v>113</v>
      </c>
      <c r="Z108" s="215"/>
      <c r="AA108" s="215"/>
      <c r="AB108" s="215"/>
      <c r="AC108" s="215"/>
      <c r="AD108" s="215"/>
      <c r="AE108" s="215"/>
      <c r="AF108" s="215"/>
      <c r="AG108" s="215" t="s">
        <v>282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44">
        <v>77</v>
      </c>
      <c r="B109" s="245" t="s">
        <v>293</v>
      </c>
      <c r="C109" s="256" t="s">
        <v>294</v>
      </c>
      <c r="D109" s="246" t="s">
        <v>280</v>
      </c>
      <c r="E109" s="247">
        <v>8</v>
      </c>
      <c r="F109" s="248">
        <v>550</v>
      </c>
      <c r="G109" s="249">
        <f>ROUND(E109*F109,2)</f>
        <v>4400</v>
      </c>
      <c r="H109" s="248">
        <v>0</v>
      </c>
      <c r="I109" s="249">
        <f>ROUND(E109*H109,2)</f>
        <v>0</v>
      </c>
      <c r="J109" s="248">
        <v>550</v>
      </c>
      <c r="K109" s="249">
        <f>ROUND(E109*J109,2)</f>
        <v>4400</v>
      </c>
      <c r="L109" s="249">
        <v>21</v>
      </c>
      <c r="M109" s="249">
        <f>G109*(1+L109/100)</f>
        <v>5324</v>
      </c>
      <c r="N109" s="247">
        <v>0</v>
      </c>
      <c r="O109" s="247">
        <f>ROUND(E109*N109,2)</f>
        <v>0</v>
      </c>
      <c r="P109" s="247">
        <v>0</v>
      </c>
      <c r="Q109" s="247">
        <f>ROUND(E109*P109,2)</f>
        <v>0</v>
      </c>
      <c r="R109" s="249"/>
      <c r="S109" s="249" t="s">
        <v>148</v>
      </c>
      <c r="T109" s="250" t="s">
        <v>149</v>
      </c>
      <c r="U109" s="225">
        <v>0</v>
      </c>
      <c r="V109" s="225">
        <f>ROUND(E109*U109,2)</f>
        <v>0</v>
      </c>
      <c r="W109" s="225"/>
      <c r="X109" s="225" t="s">
        <v>281</v>
      </c>
      <c r="Y109" s="225" t="s">
        <v>113</v>
      </c>
      <c r="Z109" s="215"/>
      <c r="AA109" s="215"/>
      <c r="AB109" s="215"/>
      <c r="AC109" s="215"/>
      <c r="AD109" s="215"/>
      <c r="AE109" s="215"/>
      <c r="AF109" s="215"/>
      <c r="AG109" s="215" t="s">
        <v>282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44">
        <v>78</v>
      </c>
      <c r="B110" s="245" t="s">
        <v>295</v>
      </c>
      <c r="C110" s="256" t="s">
        <v>296</v>
      </c>
      <c r="D110" s="246" t="s">
        <v>280</v>
      </c>
      <c r="E110" s="247">
        <v>10</v>
      </c>
      <c r="F110" s="248">
        <v>850</v>
      </c>
      <c r="G110" s="249">
        <f>ROUND(E110*F110,2)</f>
        <v>8500</v>
      </c>
      <c r="H110" s="248">
        <v>0</v>
      </c>
      <c r="I110" s="249">
        <f>ROUND(E110*H110,2)</f>
        <v>0</v>
      </c>
      <c r="J110" s="248">
        <v>850</v>
      </c>
      <c r="K110" s="249">
        <f>ROUND(E110*J110,2)</f>
        <v>8500</v>
      </c>
      <c r="L110" s="249">
        <v>21</v>
      </c>
      <c r="M110" s="249">
        <f>G110*(1+L110/100)</f>
        <v>10285</v>
      </c>
      <c r="N110" s="247">
        <v>0</v>
      </c>
      <c r="O110" s="247">
        <f>ROUND(E110*N110,2)</f>
        <v>0</v>
      </c>
      <c r="P110" s="247">
        <v>0</v>
      </c>
      <c r="Q110" s="247">
        <f>ROUND(E110*P110,2)</f>
        <v>0</v>
      </c>
      <c r="R110" s="249"/>
      <c r="S110" s="249" t="s">
        <v>148</v>
      </c>
      <c r="T110" s="250" t="s">
        <v>149</v>
      </c>
      <c r="U110" s="225">
        <v>0</v>
      </c>
      <c r="V110" s="225">
        <f>ROUND(E110*U110,2)</f>
        <v>0</v>
      </c>
      <c r="W110" s="225"/>
      <c r="X110" s="225" t="s">
        <v>281</v>
      </c>
      <c r="Y110" s="225" t="s">
        <v>113</v>
      </c>
      <c r="Z110" s="215"/>
      <c r="AA110" s="215"/>
      <c r="AB110" s="215"/>
      <c r="AC110" s="215"/>
      <c r="AD110" s="215"/>
      <c r="AE110" s="215"/>
      <c r="AF110" s="215"/>
      <c r="AG110" s="215" t="s">
        <v>282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44">
        <v>79</v>
      </c>
      <c r="B111" s="245" t="s">
        <v>297</v>
      </c>
      <c r="C111" s="256" t="s">
        <v>298</v>
      </c>
      <c r="D111" s="246" t="s">
        <v>280</v>
      </c>
      <c r="E111" s="247">
        <v>24</v>
      </c>
      <c r="F111" s="248">
        <v>550</v>
      </c>
      <c r="G111" s="249">
        <f>ROUND(E111*F111,2)</f>
        <v>13200</v>
      </c>
      <c r="H111" s="248">
        <v>0</v>
      </c>
      <c r="I111" s="249">
        <f>ROUND(E111*H111,2)</f>
        <v>0</v>
      </c>
      <c r="J111" s="248">
        <v>550</v>
      </c>
      <c r="K111" s="249">
        <f>ROUND(E111*J111,2)</f>
        <v>13200</v>
      </c>
      <c r="L111" s="249">
        <v>21</v>
      </c>
      <c r="M111" s="249">
        <f>G111*(1+L111/100)</f>
        <v>15972</v>
      </c>
      <c r="N111" s="247">
        <v>0</v>
      </c>
      <c r="O111" s="247">
        <f>ROUND(E111*N111,2)</f>
        <v>0</v>
      </c>
      <c r="P111" s="247">
        <v>0</v>
      </c>
      <c r="Q111" s="247">
        <f>ROUND(E111*P111,2)</f>
        <v>0</v>
      </c>
      <c r="R111" s="249"/>
      <c r="S111" s="249" t="s">
        <v>148</v>
      </c>
      <c r="T111" s="250" t="s">
        <v>149</v>
      </c>
      <c r="U111" s="225">
        <v>0</v>
      </c>
      <c r="V111" s="225">
        <f>ROUND(E111*U111,2)</f>
        <v>0</v>
      </c>
      <c r="W111" s="225"/>
      <c r="X111" s="225" t="s">
        <v>281</v>
      </c>
      <c r="Y111" s="225" t="s">
        <v>113</v>
      </c>
      <c r="Z111" s="215"/>
      <c r="AA111" s="215"/>
      <c r="AB111" s="215"/>
      <c r="AC111" s="215"/>
      <c r="AD111" s="215"/>
      <c r="AE111" s="215"/>
      <c r="AF111" s="215"/>
      <c r="AG111" s="215" t="s">
        <v>282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44">
        <v>80</v>
      </c>
      <c r="B112" s="245" t="s">
        <v>299</v>
      </c>
      <c r="C112" s="256" t="s">
        <v>300</v>
      </c>
      <c r="D112" s="246" t="s">
        <v>280</v>
      </c>
      <c r="E112" s="247">
        <v>24</v>
      </c>
      <c r="F112" s="248">
        <v>550</v>
      </c>
      <c r="G112" s="249">
        <f>ROUND(E112*F112,2)</f>
        <v>13200</v>
      </c>
      <c r="H112" s="248">
        <v>0</v>
      </c>
      <c r="I112" s="249">
        <f>ROUND(E112*H112,2)</f>
        <v>0</v>
      </c>
      <c r="J112" s="248">
        <v>550</v>
      </c>
      <c r="K112" s="249">
        <f>ROUND(E112*J112,2)</f>
        <v>13200</v>
      </c>
      <c r="L112" s="249">
        <v>21</v>
      </c>
      <c r="M112" s="249">
        <f>G112*(1+L112/100)</f>
        <v>15972</v>
      </c>
      <c r="N112" s="247">
        <v>0</v>
      </c>
      <c r="O112" s="247">
        <f>ROUND(E112*N112,2)</f>
        <v>0</v>
      </c>
      <c r="P112" s="247">
        <v>0</v>
      </c>
      <c r="Q112" s="247">
        <f>ROUND(E112*P112,2)</f>
        <v>0</v>
      </c>
      <c r="R112" s="249"/>
      <c r="S112" s="249" t="s">
        <v>148</v>
      </c>
      <c r="T112" s="250" t="s">
        <v>149</v>
      </c>
      <c r="U112" s="225">
        <v>0</v>
      </c>
      <c r="V112" s="225">
        <f>ROUND(E112*U112,2)</f>
        <v>0</v>
      </c>
      <c r="W112" s="225"/>
      <c r="X112" s="225" t="s">
        <v>281</v>
      </c>
      <c r="Y112" s="225" t="s">
        <v>113</v>
      </c>
      <c r="Z112" s="215"/>
      <c r="AA112" s="215"/>
      <c r="AB112" s="215"/>
      <c r="AC112" s="215"/>
      <c r="AD112" s="215"/>
      <c r="AE112" s="215"/>
      <c r="AF112" s="215"/>
      <c r="AG112" s="215" t="s">
        <v>282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2.5" outlineLevel="1" x14ac:dyDescent="0.2">
      <c r="A113" s="244">
        <v>81</v>
      </c>
      <c r="B113" s="245" t="s">
        <v>301</v>
      </c>
      <c r="C113" s="256" t="s">
        <v>302</v>
      </c>
      <c r="D113" s="246" t="s">
        <v>147</v>
      </c>
      <c r="E113" s="247">
        <v>1</v>
      </c>
      <c r="F113" s="248">
        <v>6000</v>
      </c>
      <c r="G113" s="249">
        <f>ROUND(E113*F113,2)</f>
        <v>6000</v>
      </c>
      <c r="H113" s="248">
        <v>0</v>
      </c>
      <c r="I113" s="249">
        <f>ROUND(E113*H113,2)</f>
        <v>0</v>
      </c>
      <c r="J113" s="248">
        <v>6000</v>
      </c>
      <c r="K113" s="249">
        <f>ROUND(E113*J113,2)</f>
        <v>6000</v>
      </c>
      <c r="L113" s="249">
        <v>21</v>
      </c>
      <c r="M113" s="249">
        <f>G113*(1+L113/100)</f>
        <v>7260</v>
      </c>
      <c r="N113" s="247">
        <v>0</v>
      </c>
      <c r="O113" s="247">
        <f>ROUND(E113*N113,2)</f>
        <v>0</v>
      </c>
      <c r="P113" s="247">
        <v>0</v>
      </c>
      <c r="Q113" s="247">
        <f>ROUND(E113*P113,2)</f>
        <v>0</v>
      </c>
      <c r="R113" s="249"/>
      <c r="S113" s="249" t="s">
        <v>148</v>
      </c>
      <c r="T113" s="250" t="s">
        <v>276</v>
      </c>
      <c r="U113" s="225">
        <v>0</v>
      </c>
      <c r="V113" s="225">
        <f>ROUND(E113*U113,2)</f>
        <v>0</v>
      </c>
      <c r="W113" s="225"/>
      <c r="X113" s="225" t="s">
        <v>281</v>
      </c>
      <c r="Y113" s="225" t="s">
        <v>113</v>
      </c>
      <c r="Z113" s="215"/>
      <c r="AA113" s="215"/>
      <c r="AB113" s="215"/>
      <c r="AC113" s="215"/>
      <c r="AD113" s="215"/>
      <c r="AE113" s="215"/>
      <c r="AF113" s="215"/>
      <c r="AG113" s="215" t="s">
        <v>282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34">
        <v>82</v>
      </c>
      <c r="B114" s="235" t="s">
        <v>303</v>
      </c>
      <c r="C114" s="253" t="s">
        <v>304</v>
      </c>
      <c r="D114" s="236" t="s">
        <v>280</v>
      </c>
      <c r="E114" s="237">
        <v>6</v>
      </c>
      <c r="F114" s="238">
        <v>550</v>
      </c>
      <c r="G114" s="239">
        <f>ROUND(E114*F114,2)</f>
        <v>3300</v>
      </c>
      <c r="H114" s="238">
        <v>0</v>
      </c>
      <c r="I114" s="239">
        <f>ROUND(E114*H114,2)</f>
        <v>0</v>
      </c>
      <c r="J114" s="238">
        <v>550</v>
      </c>
      <c r="K114" s="239">
        <f>ROUND(E114*J114,2)</f>
        <v>3300</v>
      </c>
      <c r="L114" s="239">
        <v>21</v>
      </c>
      <c r="M114" s="239">
        <f>G114*(1+L114/100)</f>
        <v>3993</v>
      </c>
      <c r="N114" s="237">
        <v>0</v>
      </c>
      <c r="O114" s="237">
        <f>ROUND(E114*N114,2)</f>
        <v>0</v>
      </c>
      <c r="P114" s="237">
        <v>0</v>
      </c>
      <c r="Q114" s="237">
        <f>ROUND(E114*P114,2)</f>
        <v>0</v>
      </c>
      <c r="R114" s="239"/>
      <c r="S114" s="239" t="s">
        <v>148</v>
      </c>
      <c r="T114" s="240" t="s">
        <v>149</v>
      </c>
      <c r="U114" s="225">
        <v>0</v>
      </c>
      <c r="V114" s="225">
        <f>ROUND(E114*U114,2)</f>
        <v>0</v>
      </c>
      <c r="W114" s="225"/>
      <c r="X114" s="225" t="s">
        <v>281</v>
      </c>
      <c r="Y114" s="225" t="s">
        <v>113</v>
      </c>
      <c r="Z114" s="215"/>
      <c r="AA114" s="215"/>
      <c r="AB114" s="215"/>
      <c r="AC114" s="215"/>
      <c r="AD114" s="215"/>
      <c r="AE114" s="215"/>
      <c r="AF114" s="215"/>
      <c r="AG114" s="215" t="s">
        <v>282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x14ac:dyDescent="0.2">
      <c r="A115" s="3"/>
      <c r="B115" s="4"/>
      <c r="C115" s="258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E115">
        <v>15</v>
      </c>
      <c r="AF115">
        <v>21</v>
      </c>
      <c r="AG115" t="s">
        <v>90</v>
      </c>
    </row>
    <row r="116" spans="1:60" x14ac:dyDescent="0.2">
      <c r="A116" s="218"/>
      <c r="B116" s="219" t="s">
        <v>29</v>
      </c>
      <c r="C116" s="259"/>
      <c r="D116" s="220"/>
      <c r="E116" s="221"/>
      <c r="F116" s="221"/>
      <c r="G116" s="233">
        <f>G8+G25+G28+G52+G80+G99+G102</f>
        <v>997324.79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f>SUMIF(L7:L114,AE115,G7:G114)</f>
        <v>0</v>
      </c>
      <c r="AF116">
        <f>SUMIF(L7:L114,AF115,G7:G114)</f>
        <v>997324.78999999992</v>
      </c>
      <c r="AG116" t="s">
        <v>305</v>
      </c>
    </row>
    <row r="117" spans="1:60" x14ac:dyDescent="0.2">
      <c r="C117" s="260"/>
      <c r="D117" s="10"/>
      <c r="AG117" t="s">
        <v>306</v>
      </c>
    </row>
    <row r="118" spans="1:60" x14ac:dyDescent="0.2">
      <c r="D118" s="10"/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9NWAo8kX2mAVfCjmMhH5U4KjEfivtYSwyd3R9OFqEQAHbcJp4TQBHm1OPULg+4sYmLhNO8w7MnflmLu1X6lBA==" saltValue="BN69Jgpf8YEiiBS/+HpSdg==" spinCount="100000" sheet="1" formatRows="0"/>
  <mergeCells count="22">
    <mergeCell ref="C47:G47"/>
    <mergeCell ref="C54:G54"/>
    <mergeCell ref="C57:G57"/>
    <mergeCell ref="C101:G101"/>
    <mergeCell ref="C38:G38"/>
    <mergeCell ref="C40:G40"/>
    <mergeCell ref="C41:G41"/>
    <mergeCell ref="C43:G43"/>
    <mergeCell ref="C44:G44"/>
    <mergeCell ref="C46:G46"/>
    <mergeCell ref="C13:G13"/>
    <mergeCell ref="C15:G15"/>
    <mergeCell ref="C17:G17"/>
    <mergeCell ref="C19:G19"/>
    <mergeCell ref="C24:G24"/>
    <mergeCell ref="C37:G3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Marek Cabal</cp:lastModifiedBy>
  <cp:lastPrinted>2019-03-19T12:27:02Z</cp:lastPrinted>
  <dcterms:created xsi:type="dcterms:W3CDTF">2009-04-08T07:15:50Z</dcterms:created>
  <dcterms:modified xsi:type="dcterms:W3CDTF">2024-05-10T14:41:36Z</dcterms:modified>
</cp:coreProperties>
</file>